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112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1" l="1"/>
  <c r="F75" i="1"/>
  <c r="F17" i="1"/>
  <c r="F10" i="1"/>
  <c r="E47" i="1"/>
  <c r="F47" i="1"/>
  <c r="E16" i="1" l="1"/>
  <c r="D47" i="1" l="1"/>
  <c r="D42" i="1" s="1"/>
  <c r="D65" i="1"/>
  <c r="F19" i="1"/>
  <c r="E42" i="1"/>
  <c r="E19" i="1"/>
  <c r="E17" i="1" s="1"/>
  <c r="E10" i="1" s="1"/>
  <c r="D75" i="1" l="1"/>
  <c r="D17" i="1"/>
  <c r="D19" i="1"/>
  <c r="D10" i="1"/>
  <c r="E75" i="1" l="1"/>
</calcChain>
</file>

<file path=xl/sharedStrings.xml><?xml version="1.0" encoding="utf-8"?>
<sst xmlns="http://schemas.openxmlformats.org/spreadsheetml/2006/main" count="121" uniqueCount="120">
  <si>
    <t>№
 п/п</t>
  </si>
  <si>
    <t>Статьи расходов, тыс. рублей</t>
  </si>
  <si>
    <t>Утверждено ДТ ПК</t>
  </si>
  <si>
    <t>Факт</t>
  </si>
  <si>
    <t>1.</t>
  </si>
  <si>
    <t>Подконтрольные расходы организации, всего:</t>
  </si>
  <si>
    <t>1.1.1</t>
  </si>
  <si>
    <t>Сырье, материалы, запасные части, инструмент, топливо</t>
  </si>
  <si>
    <t>в т.ч. топливо (ГСМ)</t>
  </si>
  <si>
    <t>1.1.2</t>
  </si>
  <si>
    <t>Работы и услуги производственного характера</t>
  </si>
  <si>
    <t>1.2</t>
  </si>
  <si>
    <t>Расходы на оплату труда</t>
  </si>
  <si>
    <t>Численность</t>
  </si>
  <si>
    <t>Заработная плата</t>
  </si>
  <si>
    <t>1.3</t>
  </si>
  <si>
    <t>Прочие расходы всего:</t>
  </si>
  <si>
    <t>1.3.1</t>
  </si>
  <si>
    <t>Ремонт основных фондов</t>
  </si>
  <si>
    <t>1.3.2</t>
  </si>
  <si>
    <t>Оплата работ и услуг сторонних организаций</t>
  </si>
  <si>
    <t>1.3.2.1</t>
  </si>
  <si>
    <t>Услуги связи, банков</t>
  </si>
  <si>
    <t>1.3.2.2</t>
  </si>
  <si>
    <t>Услуги вневедомственной охраны и коммунального хозяйства</t>
  </si>
  <si>
    <t>1.3.2.3</t>
  </si>
  <si>
    <t>Юридические и информационные услуги</t>
  </si>
  <si>
    <t>1.3.2.4</t>
  </si>
  <si>
    <t>Аудиторские и консультационные услуги</t>
  </si>
  <si>
    <t>1.3.2.5</t>
  </si>
  <si>
    <t>Транспортные услуги</t>
  </si>
  <si>
    <t>1.3.2.6</t>
  </si>
  <si>
    <t>Прочие услуги сторонних организаций</t>
  </si>
  <si>
    <t>1.3.3</t>
  </si>
  <si>
    <t>Расходы на командировки и представительские</t>
  </si>
  <si>
    <t>1.3.4</t>
  </si>
  <si>
    <t>Подготовка кадров</t>
  </si>
  <si>
    <t>1.3.5</t>
  </si>
  <si>
    <t>Обеспечение нормальных условий труда и техники безопасности</t>
  </si>
  <si>
    <t>1.3.6</t>
  </si>
  <si>
    <t>Расходы на страхование</t>
  </si>
  <si>
    <t>1.3.7</t>
  </si>
  <si>
    <t>Другие прочие расходы</t>
  </si>
  <si>
    <t>канцелярия</t>
  </si>
  <si>
    <t>компьютерное обеспечение</t>
  </si>
  <si>
    <t>1.4</t>
  </si>
  <si>
    <t>Энергия на собственные нужды</t>
  </si>
  <si>
    <t>1.5</t>
  </si>
  <si>
    <t>Расходы из прибыли, в том числе:</t>
  </si>
  <si>
    <t>1.5.1</t>
  </si>
  <si>
    <t>Расходы социального характера</t>
  </si>
  <si>
    <t>1.5.2</t>
  </si>
  <si>
    <t>Прочие обоснованные расходы из прибыли</t>
  </si>
  <si>
    <t>Размер подконтрольных на 1 у.е.</t>
  </si>
  <si>
    <t>2.</t>
  </si>
  <si>
    <t>Неподконтрольные расходы организации, всего:</t>
  </si>
  <si>
    <t>2.1</t>
  </si>
  <si>
    <t>Оплата услуг ПАО "ФСК ЕЭС"</t>
  </si>
  <si>
    <t>2.2</t>
  </si>
  <si>
    <t>Теплоэнергия (по регулируемым тарифам)</t>
  </si>
  <si>
    <t>2.3</t>
  </si>
  <si>
    <t>Арендная плата</t>
  </si>
  <si>
    <t>в т.ч. объектов электросетевого комплекса</t>
  </si>
  <si>
    <t>2.4</t>
  </si>
  <si>
    <t>Налоги, в том числе:</t>
  </si>
  <si>
    <t>2.4.1</t>
  </si>
  <si>
    <t>плата за землю</t>
  </si>
  <si>
    <t>2.4.2</t>
  </si>
  <si>
    <t>налог на имущество</t>
  </si>
  <si>
    <t>2.4.3</t>
  </si>
  <si>
    <t>прочие налоги и сборы:</t>
  </si>
  <si>
    <t>транспортный налог</t>
  </si>
  <si>
    <t>плата за загрязнения</t>
  </si>
  <si>
    <t>2.5</t>
  </si>
  <si>
    <t>Отчисления на социальные нужды</t>
  </si>
  <si>
    <t>размер страхового тарифа, %</t>
  </si>
  <si>
    <t>2.6</t>
  </si>
  <si>
    <t>2.7</t>
  </si>
  <si>
    <t>Налог на прибыль</t>
  </si>
  <si>
    <t xml:space="preserve">в т.ч. налог на кап. вложения </t>
  </si>
  <si>
    <t>2.8</t>
  </si>
  <si>
    <t>Выпадающие доходы по п. 87 Основ ценообразования</t>
  </si>
  <si>
    <t>2.9</t>
  </si>
  <si>
    <t>Амортизация основных средств</t>
  </si>
  <si>
    <t>в т.ч. на капитальные вложения</t>
  </si>
  <si>
    <t>2.10</t>
  </si>
  <si>
    <t>Прибыль на капитальные вложения</t>
  </si>
  <si>
    <t>2.11</t>
  </si>
  <si>
    <t>Возврат заемных средств на капитальные вложения</t>
  </si>
  <si>
    <t>Проверка прибыли на капитальные вложения</t>
  </si>
  <si>
    <t>3.</t>
  </si>
  <si>
    <t>Расходы, связанные с компенсацией незапланированных расходов (+) или полученного избытка (-)</t>
  </si>
  <si>
    <t>3.1</t>
  </si>
  <si>
    <t>Корректировка по объемам и цен на потери</t>
  </si>
  <si>
    <t>3.2</t>
  </si>
  <si>
    <t>Корректировка за невыполнение инвестиционной программы</t>
  </si>
  <si>
    <t>3.3</t>
  </si>
  <si>
    <t>Экономия по услугам ФСК ЕЭС</t>
  </si>
  <si>
    <t>3.4</t>
  </si>
  <si>
    <t>Корректировка по исполнению показателей надежности и качества</t>
  </si>
  <si>
    <t>3.5</t>
  </si>
  <si>
    <t>Корректировка НВВ по доходам от осуществления деятельности</t>
  </si>
  <si>
    <t>3.6</t>
  </si>
  <si>
    <t>Корректировка неподконтрольных из фактических значений</t>
  </si>
  <si>
    <t>3.7</t>
  </si>
  <si>
    <t>Корректировка ПР в связи с изменением планируемых параметров расчета тарифов</t>
  </si>
  <si>
    <t>3.8</t>
  </si>
  <si>
    <t>Корректировка НВВ по итогам проверки ФАС России</t>
  </si>
  <si>
    <t>Итого</t>
  </si>
  <si>
    <t xml:space="preserve">План предприятия </t>
  </si>
  <si>
    <t xml:space="preserve">Директор </t>
  </si>
  <si>
    <t>Нач. ПЭО</t>
  </si>
  <si>
    <t>А.В.Морозова</t>
  </si>
  <si>
    <t>Замена приборов учета</t>
  </si>
  <si>
    <t>Прочие неподконтрольные расходы на обеспечение коммерческого учета</t>
  </si>
  <si>
    <t>экономия потерь</t>
  </si>
  <si>
    <t>2022 год</t>
  </si>
  <si>
    <t>2024 год</t>
  </si>
  <si>
    <t xml:space="preserve">Смета расходов на передачу электрической энергии по сетям АО "Коммунэлектросервис" </t>
  </si>
  <si>
    <t>В.В.Филиппов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</si>
</sst>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2" fontId="0" fillId="0" borderId="0" xfId="0" applyNumberFormat="1"/>
    <xf numFmtId="0" fontId="6" fillId="0" borderId="0" xfId="1" applyFont="1" applyFill="1" applyAlignment="1">
      <alignment wrapText="1"/>
    </xf>
    <xf numFmtId="49" fontId="7" fillId="0" borderId="1" xfId="1" applyNumberFormat="1" applyFont="1" applyFill="1" applyBorder="1" applyAlignment="1">
      <alignment horizontal="left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7" fillId="2" borderId="3" xfId="1" applyFont="1" applyFill="1" applyBorder="1" applyAlignment="1">
      <alignment wrapText="1"/>
    </xf>
    <xf numFmtId="0" fontId="6" fillId="0" borderId="3" xfId="1" applyFont="1" applyFill="1" applyBorder="1" applyAlignment="1">
      <alignment wrapText="1"/>
    </xf>
    <xf numFmtId="0" fontId="7" fillId="0" borderId="3" xfId="1" applyFont="1" applyFill="1" applyBorder="1" applyAlignment="1">
      <alignment wrapText="1"/>
    </xf>
    <xf numFmtId="49" fontId="6" fillId="4" borderId="3" xfId="1" applyNumberFormat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/>
    <xf numFmtId="0" fontId="7" fillId="0" borderId="3" xfId="1" applyNumberFormat="1" applyFont="1" applyFill="1" applyBorder="1" applyAlignment="1">
      <alignment wrapText="1"/>
    </xf>
    <xf numFmtId="0" fontId="6" fillId="0" borderId="3" xfId="1" applyNumberFormat="1" applyFont="1" applyFill="1" applyBorder="1" applyAlignment="1">
      <alignment wrapText="1"/>
    </xf>
    <xf numFmtId="0" fontId="6" fillId="0" borderId="3" xfId="1" applyFont="1" applyFill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8" fillId="0" borderId="0" xfId="0" applyFont="1"/>
    <xf numFmtId="0" fontId="6" fillId="0" borderId="0" xfId="1" applyFont="1"/>
    <xf numFmtId="0" fontId="6" fillId="0" borderId="0" xfId="1" applyFont="1" applyFill="1"/>
    <xf numFmtId="0" fontId="6" fillId="0" borderId="4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2" fontId="9" fillId="3" borderId="3" xfId="0" applyNumberFormat="1" applyFont="1" applyFill="1" applyBorder="1" applyAlignment="1">
      <alignment horizontal="center"/>
    </xf>
    <xf numFmtId="2" fontId="6" fillId="0" borderId="3" xfId="1" applyNumberFormat="1" applyFont="1" applyFill="1" applyBorder="1" applyAlignment="1">
      <alignment horizontal="center" vertical="center"/>
    </xf>
    <xf numFmtId="2" fontId="10" fillId="0" borderId="3" xfId="1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1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/>
    </xf>
    <xf numFmtId="2" fontId="9" fillId="2" borderId="3" xfId="1" applyNumberFormat="1" applyFont="1" applyFill="1" applyBorder="1" applyAlignment="1">
      <alignment horizontal="center"/>
    </xf>
    <xf numFmtId="2" fontId="6" fillId="0" borderId="0" xfId="1" applyNumberFormat="1" applyFont="1" applyFill="1" applyBorder="1" applyAlignment="1">
      <alignment horizontal="center" vertical="center"/>
    </xf>
    <xf numFmtId="10" fontId="6" fillId="0" borderId="3" xfId="1" applyNumberFormat="1" applyFont="1" applyFill="1" applyBorder="1" applyAlignment="1">
      <alignment horizontal="center" vertical="center"/>
    </xf>
    <xf numFmtId="2" fontId="9" fillId="0" borderId="3" xfId="1" applyNumberFormat="1" applyFont="1" applyFill="1" applyBorder="1" applyAlignment="1">
      <alignment horizontal="center" vertical="center"/>
    </xf>
    <xf numFmtId="2" fontId="9" fillId="2" borderId="3" xfId="1" applyNumberFormat="1" applyFont="1" applyFill="1" applyBorder="1" applyAlignment="1">
      <alignment horizontal="center" vertical="center"/>
    </xf>
    <xf numFmtId="2" fontId="6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wrapText="1"/>
    </xf>
    <xf numFmtId="0" fontId="6" fillId="0" borderId="2" xfId="1" applyFont="1" applyFill="1" applyBorder="1" applyAlignment="1">
      <alignment horizontal="center" wrapText="1"/>
    </xf>
    <xf numFmtId="0" fontId="6" fillId="0" borderId="6" xfId="1" applyFont="1" applyBorder="1" applyAlignment="1">
      <alignment horizontal="center" wrapText="1"/>
    </xf>
    <xf numFmtId="0" fontId="7" fillId="2" borderId="3" xfId="1" applyFont="1" applyFill="1" applyBorder="1" applyAlignment="1">
      <alignment horizontal="center"/>
    </xf>
    <xf numFmtId="49" fontId="6" fillId="0" borderId="3" xfId="1" applyNumberFormat="1" applyFont="1" applyFill="1" applyBorder="1" applyAlignment="1">
      <alignment horizontal="center"/>
    </xf>
    <xf numFmtId="49" fontId="7" fillId="0" borderId="3" xfId="1" applyNumberFormat="1" applyFont="1" applyFill="1" applyBorder="1" applyAlignment="1">
      <alignment horizontal="center"/>
    </xf>
    <xf numFmtId="49" fontId="7" fillId="4" borderId="3" xfId="1" applyNumberFormat="1" applyFont="1" applyFill="1" applyBorder="1" applyAlignment="1">
      <alignment horizontal="center"/>
    </xf>
    <xf numFmtId="49" fontId="6" fillId="4" borderId="3" xfId="1" applyNumberFormat="1" applyFont="1" applyFill="1" applyBorder="1" applyAlignment="1">
      <alignment horizontal="center"/>
    </xf>
    <xf numFmtId="49" fontId="6" fillId="0" borderId="3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/>
    </xf>
    <xf numFmtId="0" fontId="6" fillId="0" borderId="3" xfId="1" applyNumberFormat="1" applyFont="1" applyFill="1" applyBorder="1"/>
    <xf numFmtId="2" fontId="6" fillId="4" borderId="3" xfId="1" applyNumberFormat="1" applyFont="1" applyFill="1" applyBorder="1" applyAlignment="1">
      <alignment horizontal="center" vertical="center"/>
    </xf>
    <xf numFmtId="0" fontId="0" fillId="4" borderId="0" xfId="0" applyFill="1"/>
    <xf numFmtId="0" fontId="6" fillId="4" borderId="0" xfId="1" applyFont="1" applyFill="1"/>
    <xf numFmtId="0" fontId="6" fillId="4" borderId="3" xfId="1" applyFont="1" applyFill="1" applyBorder="1" applyAlignment="1">
      <alignment horizontal="center" vertical="center" wrapText="1"/>
    </xf>
    <xf numFmtId="2" fontId="10" fillId="4" borderId="3" xfId="0" applyNumberFormat="1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 vertical="center"/>
    </xf>
    <xf numFmtId="2" fontId="7" fillId="4" borderId="3" xfId="1" applyNumberFormat="1" applyFont="1" applyFill="1" applyBorder="1" applyAlignment="1">
      <alignment horizontal="center"/>
    </xf>
    <xf numFmtId="2" fontId="10" fillId="4" borderId="3" xfId="1" applyNumberFormat="1" applyFont="1" applyFill="1" applyBorder="1" applyAlignment="1">
      <alignment horizontal="center" vertical="center"/>
    </xf>
    <xf numFmtId="10" fontId="6" fillId="4" borderId="3" xfId="1" applyNumberFormat="1" applyFont="1" applyFill="1" applyBorder="1" applyAlignment="1">
      <alignment horizontal="center" vertical="center"/>
    </xf>
    <xf numFmtId="2" fontId="9" fillId="4" borderId="3" xfId="1" applyNumberFormat="1" applyFont="1" applyFill="1" applyBorder="1" applyAlignment="1">
      <alignment horizontal="center" vertical="center"/>
    </xf>
    <xf numFmtId="2" fontId="6" fillId="4" borderId="0" xfId="1" applyNumberFormat="1" applyFont="1" applyFill="1" applyAlignment="1">
      <alignment horizontal="right" vertical="center"/>
    </xf>
    <xf numFmtId="0" fontId="6" fillId="4" borderId="0" xfId="1" applyFont="1" applyFill="1" applyAlignment="1">
      <alignment horizontal="right" vertical="center"/>
    </xf>
    <xf numFmtId="0" fontId="8" fillId="4" borderId="0" xfId="0" applyFont="1" applyFill="1"/>
    <xf numFmtId="0" fontId="4" fillId="0" borderId="0" xfId="1" applyFont="1" applyFill="1" applyBorder="1" applyAlignment="1">
      <alignment vertical="top"/>
    </xf>
    <xf numFmtId="0" fontId="3" fillId="4" borderId="0" xfId="1" applyFont="1" applyFill="1" applyBorder="1" applyAlignment="1">
      <alignment wrapText="1"/>
    </xf>
    <xf numFmtId="2" fontId="9" fillId="4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Alignment="1">
      <alignment wrapText="1"/>
    </xf>
    <xf numFmtId="14" fontId="6" fillId="4" borderId="0" xfId="1" applyNumberFormat="1" applyFont="1" applyFill="1"/>
    <xf numFmtId="0" fontId="5" fillId="0" borderId="0" xfId="1" applyFont="1" applyAlignment="1">
      <alignment horizontal="left" wrapText="1"/>
    </xf>
    <xf numFmtId="0" fontId="5" fillId="0" borderId="0" xfId="1" applyNumberFormat="1" applyFont="1" applyFill="1" applyAlignment="1">
      <alignment horizontal="left" vertical="center" wrapText="1"/>
    </xf>
    <xf numFmtId="49" fontId="2" fillId="4" borderId="4" xfId="1" applyNumberFormat="1" applyFont="1" applyFill="1" applyBorder="1" applyAlignment="1">
      <alignment horizontal="left"/>
    </xf>
    <xf numFmtId="49" fontId="2" fillId="4" borderId="5" xfId="1" applyNumberFormat="1" applyFont="1" applyFill="1" applyBorder="1" applyAlignment="1">
      <alignment horizontal="left"/>
    </xf>
    <xf numFmtId="0" fontId="3" fillId="2" borderId="4" xfId="1" applyFont="1" applyFill="1" applyBorder="1" applyAlignment="1">
      <alignment wrapText="1"/>
    </xf>
    <xf numFmtId="0" fontId="3" fillId="2" borderId="5" xfId="1" applyFont="1" applyFill="1" applyBorder="1" applyAlignment="1">
      <alignment wrapText="1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J80"/>
  <sheetViews>
    <sheetView tabSelected="1" zoomScaleNormal="100" workbookViewId="0">
      <selection activeCell="F57" sqref="F57"/>
    </sheetView>
  </sheetViews>
  <sheetFormatPr defaultRowHeight="15" x14ac:dyDescent="0.25"/>
  <cols>
    <col min="2" max="2" width="6.42578125" style="16" customWidth="1"/>
    <col min="3" max="3" width="42.42578125" style="16" customWidth="1"/>
    <col min="4" max="4" width="28.5703125" style="16" customWidth="1"/>
    <col min="5" max="5" width="31.7109375" style="16" customWidth="1"/>
    <col min="6" max="6" width="26.28515625" style="61" customWidth="1"/>
    <col min="8" max="8" width="9.5703125" bestFit="1" customWidth="1"/>
  </cols>
  <sheetData>
    <row r="4" spans="2:6" x14ac:dyDescent="0.25">
      <c r="B4" s="17"/>
      <c r="C4" s="2"/>
      <c r="D4" s="17"/>
      <c r="E4" s="18"/>
      <c r="F4" s="51"/>
    </row>
    <row r="5" spans="2:6" ht="75" x14ac:dyDescent="0.3">
      <c r="B5" s="17"/>
      <c r="C5" s="66" t="s">
        <v>118</v>
      </c>
      <c r="D5" s="17"/>
      <c r="E5" s="18"/>
      <c r="F5" s="51"/>
    </row>
    <row r="6" spans="2:6" ht="18.75" customHeight="1" x14ac:dyDescent="0.25">
      <c r="B6" s="37"/>
      <c r="C6" s="65"/>
      <c r="D6" s="62"/>
      <c r="E6" s="62"/>
      <c r="F6" s="62"/>
    </row>
    <row r="7" spans="2:6" x14ac:dyDescent="0.25">
      <c r="B7" s="38"/>
      <c r="C7" s="3"/>
      <c r="D7" s="17"/>
      <c r="E7" s="18"/>
      <c r="F7" s="67">
        <v>45203</v>
      </c>
    </row>
    <row r="8" spans="2:6" ht="34.5" customHeight="1" x14ac:dyDescent="0.25">
      <c r="B8" s="39" t="s">
        <v>0</v>
      </c>
      <c r="C8" s="4" t="s">
        <v>1</v>
      </c>
      <c r="D8" s="19" t="s">
        <v>2</v>
      </c>
      <c r="E8" s="20" t="s">
        <v>3</v>
      </c>
      <c r="F8" s="52" t="s">
        <v>109</v>
      </c>
    </row>
    <row r="9" spans="2:6" x14ac:dyDescent="0.25">
      <c r="B9" s="40"/>
      <c r="C9" s="5"/>
      <c r="D9" s="21" t="s">
        <v>116</v>
      </c>
      <c r="E9" s="21" t="s">
        <v>116</v>
      </c>
      <c r="F9" s="52" t="s">
        <v>117</v>
      </c>
    </row>
    <row r="10" spans="2:6" x14ac:dyDescent="0.25">
      <c r="B10" s="41" t="s">
        <v>4</v>
      </c>
      <c r="C10" s="6" t="s">
        <v>5</v>
      </c>
      <c r="D10" s="22">
        <f>D11+D13+D14+D17+D33</f>
        <v>84490.680000000008</v>
      </c>
      <c r="E10" s="22">
        <f>E11+E13+E14+E17+E33</f>
        <v>82013.089999999982</v>
      </c>
      <c r="F10" s="22">
        <f>F11+F13+F14+F17+F33</f>
        <v>93449.819999999992</v>
      </c>
    </row>
    <row r="11" spans="2:6" ht="26.25" x14ac:dyDescent="0.25">
      <c r="B11" s="42" t="s">
        <v>6</v>
      </c>
      <c r="C11" s="7" t="s">
        <v>7</v>
      </c>
      <c r="D11" s="23">
        <v>20693.009999999998</v>
      </c>
      <c r="E11" s="24">
        <v>16195.4</v>
      </c>
      <c r="F11" s="49">
        <v>21316.32</v>
      </c>
    </row>
    <row r="12" spans="2:6" x14ac:dyDescent="0.25">
      <c r="B12" s="42"/>
      <c r="C12" s="7" t="s">
        <v>8</v>
      </c>
      <c r="D12" s="23"/>
      <c r="E12" s="24"/>
      <c r="F12" s="49"/>
    </row>
    <row r="13" spans="2:6" ht="30.75" customHeight="1" x14ac:dyDescent="0.25">
      <c r="B13" s="42" t="s">
        <v>9</v>
      </c>
      <c r="C13" s="7" t="s">
        <v>10</v>
      </c>
      <c r="D13" s="23">
        <v>1597.91</v>
      </c>
      <c r="E13" s="24">
        <v>1618.72</v>
      </c>
      <c r="F13" s="49">
        <v>1646</v>
      </c>
    </row>
    <row r="14" spans="2:6" ht="23.25" customHeight="1" x14ac:dyDescent="0.25">
      <c r="B14" s="43" t="s">
        <v>11</v>
      </c>
      <c r="C14" s="8" t="s">
        <v>12</v>
      </c>
      <c r="D14" s="23">
        <v>56273</v>
      </c>
      <c r="E14" s="24">
        <v>59883.839999999997</v>
      </c>
      <c r="F14" s="49">
        <v>63918.8</v>
      </c>
    </row>
    <row r="15" spans="2:6" x14ac:dyDescent="0.25">
      <c r="B15" s="42"/>
      <c r="C15" s="7" t="s">
        <v>13</v>
      </c>
      <c r="D15" s="26">
        <v>117</v>
      </c>
      <c r="E15" s="26">
        <v>117</v>
      </c>
      <c r="F15" s="49">
        <v>117</v>
      </c>
    </row>
    <row r="16" spans="2:6" x14ac:dyDescent="0.25">
      <c r="B16" s="42"/>
      <c r="C16" s="7" t="s">
        <v>14</v>
      </c>
      <c r="D16" s="25">
        <v>40080.559999999998</v>
      </c>
      <c r="E16" s="25">
        <f>E14/E15/12</f>
        <v>42.652307692307694</v>
      </c>
      <c r="F16" s="53">
        <v>45.5</v>
      </c>
    </row>
    <row r="17" spans="2:6" x14ac:dyDescent="0.25">
      <c r="B17" s="44" t="s">
        <v>15</v>
      </c>
      <c r="C17" s="8" t="s">
        <v>16</v>
      </c>
      <c r="D17" s="27">
        <f>D19+D26+D27+D28+D29+D30</f>
        <v>2321.9899999999998</v>
      </c>
      <c r="E17" s="27">
        <f>E19+E26+E27+E28+E29+E30</f>
        <v>2773.76</v>
      </c>
      <c r="F17" s="54">
        <f>F20+F21+F22+F23+F25+F26+F27+F28+F29+F30</f>
        <v>2794.5099999999998</v>
      </c>
    </row>
    <row r="18" spans="2:6" x14ac:dyDescent="0.25">
      <c r="B18" s="45" t="s">
        <v>17</v>
      </c>
      <c r="C18" s="7" t="s">
        <v>18</v>
      </c>
      <c r="D18" s="23"/>
      <c r="E18" s="23"/>
      <c r="F18" s="49"/>
    </row>
    <row r="19" spans="2:6" x14ac:dyDescent="0.25">
      <c r="B19" s="45" t="s">
        <v>19</v>
      </c>
      <c r="C19" s="7" t="s">
        <v>20</v>
      </c>
      <c r="D19" s="28">
        <f>D20+D21+D22+D23+D25</f>
        <v>1095.1100000000001</v>
      </c>
      <c r="E19" s="28">
        <f>E20+E21+E22+E23+E25</f>
        <v>1395.17</v>
      </c>
      <c r="F19" s="28">
        <f>F20+F21+F22+F23+F25</f>
        <v>1530.67</v>
      </c>
    </row>
    <row r="20" spans="2:6" x14ac:dyDescent="0.25">
      <c r="B20" s="45" t="s">
        <v>21</v>
      </c>
      <c r="C20" s="7" t="s">
        <v>22</v>
      </c>
      <c r="D20" s="23">
        <v>507.81</v>
      </c>
      <c r="E20" s="24">
        <v>637.16999999999996</v>
      </c>
      <c r="F20" s="49">
        <v>675</v>
      </c>
    </row>
    <row r="21" spans="2:6" ht="45" customHeight="1" x14ac:dyDescent="0.25">
      <c r="B21" s="45" t="s">
        <v>23</v>
      </c>
      <c r="C21" s="7" t="s">
        <v>24</v>
      </c>
      <c r="D21" s="23">
        <v>180.41</v>
      </c>
      <c r="E21" s="23">
        <v>165</v>
      </c>
      <c r="F21" s="49">
        <v>185.84</v>
      </c>
    </row>
    <row r="22" spans="2:6" x14ac:dyDescent="0.25">
      <c r="B22" s="45" t="s">
        <v>25</v>
      </c>
      <c r="C22" s="7" t="s">
        <v>26</v>
      </c>
      <c r="D22" s="23">
        <v>120.68</v>
      </c>
      <c r="E22" s="24">
        <v>160</v>
      </c>
      <c r="F22" s="49">
        <v>375</v>
      </c>
    </row>
    <row r="23" spans="2:6" ht="34.5" customHeight="1" x14ac:dyDescent="0.25">
      <c r="B23" s="45" t="s">
        <v>27</v>
      </c>
      <c r="C23" s="7" t="s">
        <v>28</v>
      </c>
      <c r="D23" s="23">
        <v>132.30000000000001</v>
      </c>
      <c r="E23" s="24">
        <v>180</v>
      </c>
      <c r="F23" s="49">
        <v>136.28</v>
      </c>
    </row>
    <row r="24" spans="2:6" x14ac:dyDescent="0.25">
      <c r="B24" s="45" t="s">
        <v>29</v>
      </c>
      <c r="C24" s="7" t="s">
        <v>30</v>
      </c>
      <c r="D24" s="23"/>
      <c r="E24" s="24"/>
      <c r="F24" s="49"/>
    </row>
    <row r="25" spans="2:6" x14ac:dyDescent="0.25">
      <c r="B25" s="45" t="s">
        <v>31</v>
      </c>
      <c r="C25" s="7" t="s">
        <v>32</v>
      </c>
      <c r="D25" s="23">
        <v>153.91</v>
      </c>
      <c r="E25" s="24">
        <v>253</v>
      </c>
      <c r="F25" s="49">
        <v>158.55000000000001</v>
      </c>
    </row>
    <row r="26" spans="2:6" x14ac:dyDescent="0.25">
      <c r="B26" s="45" t="s">
        <v>33</v>
      </c>
      <c r="C26" s="9" t="s">
        <v>34</v>
      </c>
      <c r="D26" s="23">
        <v>171.79</v>
      </c>
      <c r="E26" s="24">
        <v>181</v>
      </c>
      <c r="F26" s="49">
        <v>176.97</v>
      </c>
    </row>
    <row r="27" spans="2:6" x14ac:dyDescent="0.25">
      <c r="B27" s="45" t="s">
        <v>35</v>
      </c>
      <c r="C27" s="7" t="s">
        <v>36</v>
      </c>
      <c r="D27" s="23">
        <v>274.26</v>
      </c>
      <c r="E27" s="24">
        <v>229.4</v>
      </c>
      <c r="F27" s="49">
        <v>282.52</v>
      </c>
    </row>
    <row r="28" spans="2:6" ht="44.25" customHeight="1" x14ac:dyDescent="0.25">
      <c r="B28" s="45" t="s">
        <v>37</v>
      </c>
      <c r="C28" s="7" t="s">
        <v>38</v>
      </c>
      <c r="D28" s="23">
        <v>550.91999999999996</v>
      </c>
      <c r="E28" s="24">
        <v>655</v>
      </c>
      <c r="F28" s="49">
        <v>567.51</v>
      </c>
    </row>
    <row r="29" spans="2:6" x14ac:dyDescent="0.25">
      <c r="B29" s="45" t="s">
        <v>39</v>
      </c>
      <c r="C29" s="7" t="s">
        <v>40</v>
      </c>
      <c r="D29" s="23">
        <v>68.31</v>
      </c>
      <c r="E29" s="24">
        <v>152.19</v>
      </c>
      <c r="F29" s="49">
        <v>70.37</v>
      </c>
    </row>
    <row r="30" spans="2:6" x14ac:dyDescent="0.25">
      <c r="B30" s="45" t="s">
        <v>41</v>
      </c>
      <c r="C30" s="7" t="s">
        <v>42</v>
      </c>
      <c r="D30" s="23">
        <v>161.6</v>
      </c>
      <c r="E30" s="23">
        <v>161</v>
      </c>
      <c r="F30" s="49">
        <v>166.47</v>
      </c>
    </row>
    <row r="31" spans="2:6" x14ac:dyDescent="0.25">
      <c r="B31" s="45"/>
      <c r="C31" s="7" t="s">
        <v>43</v>
      </c>
      <c r="D31" s="23">
        <v>161.6</v>
      </c>
      <c r="E31" s="24">
        <v>99.47</v>
      </c>
      <c r="F31" s="49"/>
    </row>
    <row r="32" spans="2:6" x14ac:dyDescent="0.25">
      <c r="B32" s="45"/>
      <c r="C32" s="7" t="s">
        <v>44</v>
      </c>
      <c r="D32" s="24"/>
      <c r="E32" s="24"/>
      <c r="F32" s="49"/>
    </row>
    <row r="33" spans="2:6" x14ac:dyDescent="0.25">
      <c r="B33" s="43" t="s">
        <v>45</v>
      </c>
      <c r="C33" s="8" t="s">
        <v>46</v>
      </c>
      <c r="D33" s="23">
        <v>3604.77</v>
      </c>
      <c r="E33" s="24">
        <v>1541.37</v>
      </c>
      <c r="F33" s="49">
        <v>3774.19</v>
      </c>
    </row>
    <row r="34" spans="2:6" x14ac:dyDescent="0.25">
      <c r="B34" s="43" t="s">
        <v>47</v>
      </c>
      <c r="C34" s="8" t="s">
        <v>48</v>
      </c>
      <c r="D34" s="29">
        <v>0</v>
      </c>
      <c r="E34" s="29"/>
      <c r="F34" s="55">
        <v>0</v>
      </c>
    </row>
    <row r="35" spans="2:6" x14ac:dyDescent="0.25">
      <c r="B35" s="42" t="s">
        <v>49</v>
      </c>
      <c r="C35" s="7" t="s">
        <v>50</v>
      </c>
      <c r="D35" s="23"/>
      <c r="E35" s="24"/>
      <c r="F35" s="49"/>
    </row>
    <row r="36" spans="2:6" x14ac:dyDescent="0.25">
      <c r="B36" s="46" t="s">
        <v>51</v>
      </c>
      <c r="C36" s="10" t="s">
        <v>52</v>
      </c>
      <c r="D36" s="23"/>
      <c r="E36" s="24"/>
      <c r="F36" s="49"/>
    </row>
    <row r="37" spans="2:6" x14ac:dyDescent="0.25">
      <c r="B37" s="46"/>
      <c r="C37" s="10" t="s">
        <v>53</v>
      </c>
      <c r="D37" s="23"/>
      <c r="E37" s="23"/>
      <c r="F37" s="49"/>
    </row>
    <row r="38" spans="2:6" x14ac:dyDescent="0.25">
      <c r="B38" s="46"/>
      <c r="C38" s="10"/>
      <c r="D38" s="23"/>
      <c r="E38" s="23"/>
      <c r="F38" s="49"/>
    </row>
    <row r="39" spans="2:6" x14ac:dyDescent="0.25">
      <c r="B39" s="46"/>
      <c r="C39" s="10"/>
      <c r="D39" s="23"/>
      <c r="E39" s="23"/>
      <c r="F39" s="49"/>
    </row>
    <row r="40" spans="2:6" x14ac:dyDescent="0.25">
      <c r="B40" s="46"/>
      <c r="C40" s="10"/>
      <c r="D40" s="23"/>
      <c r="E40" s="23"/>
      <c r="F40" s="49"/>
    </row>
    <row r="41" spans="2:6" x14ac:dyDescent="0.25">
      <c r="B41" s="46"/>
      <c r="C41" s="10"/>
      <c r="D41" s="23"/>
      <c r="E41" s="23"/>
      <c r="F41" s="49"/>
    </row>
    <row r="42" spans="2:6" x14ac:dyDescent="0.25">
      <c r="B42" s="47" t="s">
        <v>54</v>
      </c>
      <c r="C42" s="6" t="s">
        <v>55</v>
      </c>
      <c r="D42" s="30">
        <f>D43+D44+D47+D53+D55+D56+D58+D59+D61</f>
        <v>57949.56</v>
      </c>
      <c r="E42" s="30">
        <f>E43+E47+E53+E55+E56+E59+E61+E58+E44+E64</f>
        <v>75002.697</v>
      </c>
      <c r="F42" s="30">
        <f>F43+F47+F53+F55+F56+F59+F61+F58+F44+F64</f>
        <v>82199.170000000013</v>
      </c>
    </row>
    <row r="43" spans="2:6" x14ac:dyDescent="0.25">
      <c r="B43" s="42" t="s">
        <v>56</v>
      </c>
      <c r="C43" s="7" t="s">
        <v>57</v>
      </c>
      <c r="D43" s="23">
        <v>13942.68</v>
      </c>
      <c r="E43" s="24">
        <v>13897.98</v>
      </c>
      <c r="F43" s="49">
        <v>12419.86</v>
      </c>
    </row>
    <row r="44" spans="2:6" x14ac:dyDescent="0.25">
      <c r="B44" s="42" t="s">
        <v>58</v>
      </c>
      <c r="C44" s="7" t="s">
        <v>59</v>
      </c>
      <c r="D44" s="23">
        <v>601.28</v>
      </c>
      <c r="E44" s="24">
        <v>648.76499999999999</v>
      </c>
      <c r="F44" s="49">
        <v>555</v>
      </c>
    </row>
    <row r="45" spans="2:6" x14ac:dyDescent="0.25">
      <c r="B45" s="42" t="s">
        <v>60</v>
      </c>
      <c r="C45" s="7" t="s">
        <v>61</v>
      </c>
      <c r="D45" s="23"/>
      <c r="E45" s="24"/>
      <c r="F45" s="49"/>
    </row>
    <row r="46" spans="2:6" x14ac:dyDescent="0.25">
      <c r="B46" s="42"/>
      <c r="C46" s="7" t="s">
        <v>62</v>
      </c>
      <c r="D46" s="23"/>
      <c r="E46" s="24"/>
      <c r="F46" s="49"/>
    </row>
    <row r="47" spans="2:6" x14ac:dyDescent="0.25">
      <c r="B47" s="42" t="s">
        <v>63</v>
      </c>
      <c r="C47" s="7" t="s">
        <v>64</v>
      </c>
      <c r="D47" s="23">
        <f>D48+D49+D50</f>
        <v>709.85</v>
      </c>
      <c r="E47" s="23">
        <f t="shared" ref="E47:F47" si="0">E48+E49+E50</f>
        <v>932.60200000000009</v>
      </c>
      <c r="F47" s="23">
        <f t="shared" si="0"/>
        <v>932.6</v>
      </c>
    </row>
    <row r="48" spans="2:6" x14ac:dyDescent="0.25">
      <c r="B48" s="42" t="s">
        <v>65</v>
      </c>
      <c r="C48" s="7" t="s">
        <v>66</v>
      </c>
      <c r="D48" s="23">
        <v>144.32</v>
      </c>
      <c r="E48" s="24">
        <v>149.38300000000001</v>
      </c>
      <c r="F48" s="49">
        <v>149.38</v>
      </c>
    </row>
    <row r="49" spans="2:10" x14ac:dyDescent="0.25">
      <c r="B49" s="42" t="s">
        <v>67</v>
      </c>
      <c r="C49" s="7" t="s">
        <v>68</v>
      </c>
      <c r="D49" s="31">
        <v>473.67</v>
      </c>
      <c r="E49" s="24">
        <v>693.11800000000005</v>
      </c>
      <c r="F49" s="49">
        <v>693.12</v>
      </c>
    </row>
    <row r="50" spans="2:10" x14ac:dyDescent="0.25">
      <c r="B50" s="42" t="s">
        <v>69</v>
      </c>
      <c r="C50" s="7" t="s">
        <v>70</v>
      </c>
      <c r="D50" s="23">
        <v>91.86</v>
      </c>
      <c r="E50" s="23">
        <v>90.100999999999999</v>
      </c>
      <c r="F50" s="49">
        <v>90.1</v>
      </c>
    </row>
    <row r="51" spans="2:10" x14ac:dyDescent="0.25">
      <c r="B51" s="42"/>
      <c r="C51" s="7" t="s">
        <v>71</v>
      </c>
      <c r="D51" s="23">
        <v>91.86</v>
      </c>
      <c r="E51" s="24">
        <v>90.100999999999999</v>
      </c>
      <c r="F51" s="49">
        <v>90.1</v>
      </c>
    </row>
    <row r="52" spans="2:10" x14ac:dyDescent="0.25">
      <c r="B52" s="42"/>
      <c r="C52" s="7" t="s">
        <v>72</v>
      </c>
      <c r="D52" s="23"/>
      <c r="E52" s="24"/>
      <c r="F52" s="49"/>
    </row>
    <row r="53" spans="2:10" x14ac:dyDescent="0.25">
      <c r="B53" s="42" t="s">
        <v>73</v>
      </c>
      <c r="C53" s="7" t="s">
        <v>74</v>
      </c>
      <c r="D53" s="23">
        <v>17107.03</v>
      </c>
      <c r="E53" s="23">
        <v>17746.38</v>
      </c>
      <c r="F53" s="49">
        <v>19431.3</v>
      </c>
    </row>
    <row r="54" spans="2:10" x14ac:dyDescent="0.25">
      <c r="B54" s="42"/>
      <c r="C54" s="7" t="s">
        <v>75</v>
      </c>
      <c r="D54" s="24">
        <v>30.4</v>
      </c>
      <c r="E54" s="24">
        <v>30.4</v>
      </c>
      <c r="F54" s="49">
        <v>30.4</v>
      </c>
    </row>
    <row r="55" spans="2:10" ht="26.25" x14ac:dyDescent="0.25">
      <c r="B55" s="42" t="s">
        <v>76</v>
      </c>
      <c r="C55" s="7" t="s">
        <v>114</v>
      </c>
      <c r="D55" s="23">
        <v>4161.1400000000003</v>
      </c>
      <c r="E55" s="24">
        <v>4460.5</v>
      </c>
      <c r="F55" s="49">
        <v>9110.7000000000007</v>
      </c>
    </row>
    <row r="56" spans="2:10" x14ac:dyDescent="0.25">
      <c r="B56" s="42" t="s">
        <v>77</v>
      </c>
      <c r="C56" s="7" t="s">
        <v>78</v>
      </c>
      <c r="D56" s="24">
        <v>2472.1</v>
      </c>
      <c r="E56" s="24">
        <v>2474</v>
      </c>
      <c r="F56" s="56">
        <v>2502.11</v>
      </c>
    </row>
    <row r="57" spans="2:10" x14ac:dyDescent="0.25">
      <c r="B57" s="42"/>
      <c r="C57" s="7" t="s">
        <v>79</v>
      </c>
      <c r="D57" s="24">
        <v>2472.1</v>
      </c>
      <c r="E57" s="24">
        <v>2474</v>
      </c>
      <c r="F57" s="56">
        <v>2502</v>
      </c>
    </row>
    <row r="58" spans="2:10" ht="26.25" x14ac:dyDescent="0.25">
      <c r="B58" s="42" t="s">
        <v>80</v>
      </c>
      <c r="C58" s="7" t="s">
        <v>81</v>
      </c>
      <c r="D58" s="23">
        <v>569.88</v>
      </c>
      <c r="E58" s="23">
        <v>15158</v>
      </c>
      <c r="F58" s="49">
        <v>16957.599999999999</v>
      </c>
    </row>
    <row r="59" spans="2:10" x14ac:dyDescent="0.25">
      <c r="B59" s="42" t="s">
        <v>82</v>
      </c>
      <c r="C59" s="7" t="s">
        <v>83</v>
      </c>
      <c r="D59" s="23">
        <v>5565.6</v>
      </c>
      <c r="E59" s="24">
        <v>6844.47</v>
      </c>
      <c r="F59" s="49">
        <v>7500</v>
      </c>
    </row>
    <row r="60" spans="2:10" x14ac:dyDescent="0.25">
      <c r="B60" s="42"/>
      <c r="C60" s="7" t="s">
        <v>84</v>
      </c>
      <c r="D60" s="23">
        <v>-5565.6</v>
      </c>
      <c r="E60" s="24"/>
      <c r="F60" s="49"/>
      <c r="J60" s="50"/>
    </row>
    <row r="61" spans="2:10" x14ac:dyDescent="0.25">
      <c r="B61" s="42" t="s">
        <v>85</v>
      </c>
      <c r="C61" s="7" t="s">
        <v>86</v>
      </c>
      <c r="D61" s="23">
        <v>12820</v>
      </c>
      <c r="E61" s="24">
        <v>12840</v>
      </c>
      <c r="F61" s="49">
        <v>12790</v>
      </c>
    </row>
    <row r="62" spans="2:10" ht="25.5" customHeight="1" x14ac:dyDescent="0.25">
      <c r="B62" s="42" t="s">
        <v>87</v>
      </c>
      <c r="C62" s="7" t="s">
        <v>88</v>
      </c>
      <c r="D62" s="23"/>
      <c r="E62" s="24"/>
      <c r="F62" s="49"/>
    </row>
    <row r="63" spans="2:10" x14ac:dyDescent="0.25">
      <c r="B63" s="11"/>
      <c r="C63" s="11" t="s">
        <v>89</v>
      </c>
      <c r="D63" s="32"/>
      <c r="E63" s="32"/>
      <c r="F63" s="57"/>
    </row>
    <row r="64" spans="2:10" x14ac:dyDescent="0.25">
      <c r="B64" s="48">
        <v>2.12</v>
      </c>
      <c r="C64" s="11" t="s">
        <v>113</v>
      </c>
      <c r="D64" s="32"/>
      <c r="E64" s="32"/>
      <c r="F64" s="57"/>
    </row>
    <row r="65" spans="2:8" ht="38.25" customHeight="1" x14ac:dyDescent="0.25">
      <c r="B65" s="43" t="s">
        <v>90</v>
      </c>
      <c r="C65" s="12" t="s">
        <v>91</v>
      </c>
      <c r="D65" s="33">
        <f>D66+D69+D71</f>
        <v>-6285.1100000000006</v>
      </c>
      <c r="E65" s="33"/>
      <c r="F65" s="58"/>
    </row>
    <row r="66" spans="2:8" x14ac:dyDescent="0.25">
      <c r="B66" s="42" t="s">
        <v>92</v>
      </c>
      <c r="C66" s="13" t="s">
        <v>93</v>
      </c>
      <c r="D66" s="24">
        <v>-5929.89</v>
      </c>
      <c r="E66" s="24"/>
      <c r="F66" s="56"/>
    </row>
    <row r="67" spans="2:8" x14ac:dyDescent="0.25">
      <c r="B67" s="42"/>
      <c r="C67" s="13" t="s">
        <v>115</v>
      </c>
      <c r="D67" s="24"/>
      <c r="E67" s="24"/>
      <c r="F67" s="56"/>
    </row>
    <row r="68" spans="2:8" ht="26.25" x14ac:dyDescent="0.25">
      <c r="B68" s="42" t="s">
        <v>94</v>
      </c>
      <c r="C68" s="13" t="s">
        <v>95</v>
      </c>
      <c r="D68" s="24"/>
      <c r="E68" s="24"/>
      <c r="F68" s="56"/>
    </row>
    <row r="69" spans="2:8" x14ac:dyDescent="0.25">
      <c r="B69" s="42" t="s">
        <v>96</v>
      </c>
      <c r="C69" s="13" t="s">
        <v>97</v>
      </c>
      <c r="D69" s="24"/>
      <c r="E69" s="24"/>
      <c r="F69" s="56"/>
    </row>
    <row r="70" spans="2:8" ht="25.5" x14ac:dyDescent="0.25">
      <c r="B70" s="42" t="s">
        <v>98</v>
      </c>
      <c r="C70" s="14" t="s">
        <v>99</v>
      </c>
      <c r="D70" s="24"/>
      <c r="E70" s="24"/>
      <c r="F70" s="56"/>
    </row>
    <row r="71" spans="2:8" ht="26.25" x14ac:dyDescent="0.25">
      <c r="B71" s="42" t="s">
        <v>100</v>
      </c>
      <c r="C71" s="13" t="s">
        <v>101</v>
      </c>
      <c r="D71" s="24">
        <v>-355.22</v>
      </c>
      <c r="E71" s="24"/>
      <c r="F71" s="58"/>
    </row>
    <row r="72" spans="2:8" ht="25.5" x14ac:dyDescent="0.25">
      <c r="B72" s="42" t="s">
        <v>102</v>
      </c>
      <c r="C72" s="15" t="s">
        <v>103</v>
      </c>
      <c r="D72" s="11"/>
      <c r="E72" s="11"/>
      <c r="F72" s="49"/>
    </row>
    <row r="73" spans="2:8" ht="25.5" x14ac:dyDescent="0.25">
      <c r="B73" s="42" t="s">
        <v>104</v>
      </c>
      <c r="C73" s="14" t="s">
        <v>105</v>
      </c>
      <c r="D73" s="24"/>
      <c r="E73" s="24"/>
      <c r="F73" s="56"/>
    </row>
    <row r="74" spans="2:8" ht="25.5" x14ac:dyDescent="0.25">
      <c r="B74" s="42" t="s">
        <v>106</v>
      </c>
      <c r="C74" s="14" t="s">
        <v>107</v>
      </c>
      <c r="D74" s="24"/>
      <c r="E74" s="24"/>
      <c r="F74" s="56"/>
    </row>
    <row r="75" spans="2:8" ht="15.75" x14ac:dyDescent="0.25">
      <c r="B75" s="70" t="s">
        <v>108</v>
      </c>
      <c r="C75" s="71"/>
      <c r="D75" s="33">
        <f>D10+D42+D65</f>
        <v>136155.13</v>
      </c>
      <c r="E75" s="33">
        <f>E10+E42</f>
        <v>157015.78699999998</v>
      </c>
      <c r="F75" s="58">
        <f>F10+F42</f>
        <v>175648.99</v>
      </c>
      <c r="H75" s="1"/>
    </row>
    <row r="76" spans="2:8" ht="15.75" customHeight="1" x14ac:dyDescent="0.25">
      <c r="B76" s="72"/>
      <c r="C76" s="73"/>
      <c r="D76" s="34"/>
      <c r="E76" s="34"/>
      <c r="F76" s="34"/>
    </row>
    <row r="77" spans="2:8" s="50" customFormat="1" ht="15.75" customHeight="1" x14ac:dyDescent="0.25">
      <c r="B77" s="63"/>
      <c r="C77" s="63"/>
      <c r="D77" s="64"/>
      <c r="E77" s="64"/>
      <c r="F77" s="64"/>
    </row>
    <row r="78" spans="2:8" ht="18.75" customHeight="1" x14ac:dyDescent="0.25">
      <c r="B78" s="69"/>
      <c r="C78" s="69"/>
      <c r="D78" s="17" t="s">
        <v>110</v>
      </c>
      <c r="E78" s="35"/>
      <c r="F78" s="59" t="s">
        <v>119</v>
      </c>
    </row>
    <row r="79" spans="2:8" ht="18.75" customHeight="1" x14ac:dyDescent="0.3">
      <c r="B79" s="68"/>
      <c r="C79" s="68"/>
      <c r="D79" s="17"/>
      <c r="E79" s="35"/>
      <c r="F79" s="59"/>
    </row>
    <row r="80" spans="2:8" ht="18.75" customHeight="1" x14ac:dyDescent="0.25">
      <c r="B80" s="69"/>
      <c r="C80" s="69"/>
      <c r="D80" s="17" t="s">
        <v>111</v>
      </c>
      <c r="E80" s="36"/>
      <c r="F80" s="60" t="s">
        <v>112</v>
      </c>
    </row>
  </sheetData>
  <mergeCells count="5">
    <mergeCell ref="B79:C79"/>
    <mergeCell ref="B80:C80"/>
    <mergeCell ref="B75:C75"/>
    <mergeCell ref="B76:C76"/>
    <mergeCell ref="B78:C78"/>
  </mergeCells>
  <pageMargins left="0.70866141732283472" right="0.70866141732283472" top="0.74803149606299213" bottom="0.74803149606299213" header="0.31496062992125984" footer="0.31496062992125984"/>
  <pageSetup paperSize="9" scale="65" fitToHeight="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user</cp:lastModifiedBy>
  <cp:lastPrinted>2023-10-04T03:46:59Z</cp:lastPrinted>
  <dcterms:created xsi:type="dcterms:W3CDTF">2020-04-27T00:42:53Z</dcterms:created>
  <dcterms:modified xsi:type="dcterms:W3CDTF">2023-10-04T05:39:03Z</dcterms:modified>
</cp:coreProperties>
</file>