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OPY\РС\"/>
    </mc:Choice>
  </mc:AlternateContent>
  <bookViews>
    <workbookView xWindow="0" yWindow="0" windowWidth="20940" windowHeight="11865"/>
  </bookViews>
  <sheets>
    <sheet name="до 15 кВт" sheetId="5" r:id="rId1"/>
    <sheet name="до 150 кВт" sheetId="6" r:id="rId2"/>
  </sheets>
  <definedNames>
    <definedName name="_FilterDatabase" localSheetId="0" hidden="1">'до 15 кВт'!$A$3:$I$26</definedName>
    <definedName name="_xlnm._FilterDatabase" localSheetId="0" hidden="1">'до 15 кВт'!$A$4:$S$27</definedName>
    <definedName name="Print_Titles" localSheetId="0">'до 15 кВт'!$3:$4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20" i="5" l="1"/>
  <c r="M120" i="5" s="1"/>
  <c r="I23" i="6"/>
  <c r="T120" i="5"/>
  <c r="T118" i="5"/>
  <c r="T65" i="5"/>
  <c r="T114" i="5"/>
  <c r="T115" i="5"/>
  <c r="T116" i="5"/>
  <c r="T117" i="5"/>
  <c r="T119" i="5"/>
  <c r="T121" i="5"/>
  <c r="T122" i="5"/>
  <c r="T113" i="5"/>
  <c r="T112" i="5"/>
  <c r="T68" i="5"/>
  <c r="T69" i="5"/>
  <c r="T70" i="5"/>
  <c r="T71" i="5"/>
  <c r="T72" i="5"/>
  <c r="T73" i="5"/>
  <c r="T74" i="5"/>
  <c r="T75" i="5"/>
  <c r="T76" i="5"/>
  <c r="T77" i="5"/>
  <c r="T78" i="5"/>
  <c r="T79" i="5"/>
  <c r="T80" i="5"/>
  <c r="T81" i="5"/>
  <c r="T82" i="5"/>
  <c r="T83" i="5"/>
  <c r="T84" i="5"/>
  <c r="T85" i="5"/>
  <c r="T86" i="5"/>
  <c r="T87" i="5"/>
  <c r="T88" i="5"/>
  <c r="T89" i="5"/>
  <c r="T90" i="5"/>
  <c r="T91" i="5"/>
  <c r="T92" i="5"/>
  <c r="T93" i="5"/>
  <c r="T94" i="5"/>
  <c r="T95" i="5"/>
  <c r="T96" i="5"/>
  <c r="T97" i="5"/>
  <c r="T98" i="5"/>
  <c r="T99" i="5"/>
  <c r="T100" i="5"/>
  <c r="T101" i="5"/>
  <c r="T102" i="5"/>
  <c r="T103" i="5"/>
  <c r="T104" i="5"/>
  <c r="T105" i="5"/>
  <c r="T106" i="5"/>
  <c r="T107" i="5"/>
  <c r="T108" i="5"/>
  <c r="T109" i="5"/>
  <c r="T110" i="5"/>
  <c r="T111" i="5"/>
  <c r="T67" i="5"/>
  <c r="T44" i="5"/>
  <c r="T45" i="5"/>
  <c r="T46" i="5"/>
  <c r="T47" i="5"/>
  <c r="T48" i="5"/>
  <c r="T49" i="5"/>
  <c r="T50" i="5"/>
  <c r="T51" i="5"/>
  <c r="T52" i="5"/>
  <c r="T53" i="5"/>
  <c r="T54" i="5"/>
  <c r="T55" i="5"/>
  <c r="T56" i="5"/>
  <c r="T57" i="5"/>
  <c r="T58" i="5"/>
  <c r="T59" i="5"/>
  <c r="T60" i="5"/>
  <c r="T61" i="5"/>
  <c r="T62" i="5"/>
  <c r="T63" i="5"/>
  <c r="T64" i="5"/>
  <c r="T6" i="5"/>
  <c r="T7" i="5"/>
  <c r="T8" i="5"/>
  <c r="T9" i="5"/>
  <c r="T10" i="5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T24" i="5"/>
  <c r="T25" i="5"/>
  <c r="T26" i="5"/>
  <c r="T27" i="5"/>
  <c r="T28" i="5"/>
  <c r="T29" i="5"/>
  <c r="T30" i="5"/>
  <c r="T31" i="5"/>
  <c r="T32" i="5"/>
  <c r="T33" i="5"/>
  <c r="T34" i="5"/>
  <c r="T35" i="5"/>
  <c r="T36" i="5"/>
  <c r="T37" i="5"/>
  <c r="T38" i="5"/>
  <c r="T39" i="5"/>
  <c r="T40" i="5"/>
  <c r="T41" i="5"/>
  <c r="T42" i="5"/>
  <c r="T43" i="5"/>
  <c r="T5" i="5"/>
  <c r="T21" i="6" l="1"/>
  <c r="Q21" i="6"/>
  <c r="M21" i="6" s="1"/>
  <c r="T19" i="6"/>
  <c r="Q19" i="6"/>
  <c r="M19" i="6" s="1"/>
  <c r="T17" i="6"/>
  <c r="Q17" i="6"/>
  <c r="M17" i="6" s="1"/>
  <c r="Q16" i="6"/>
  <c r="M14" i="6" s="1"/>
  <c r="T14" i="6"/>
  <c r="Q14" i="6"/>
  <c r="Q13" i="6"/>
  <c r="T11" i="6"/>
  <c r="Q11" i="6"/>
  <c r="T8" i="6"/>
  <c r="M8" i="6"/>
  <c r="T5" i="6"/>
  <c r="Q5" i="6"/>
  <c r="M5" i="6" s="1"/>
  <c r="Q122" i="5"/>
  <c r="M122" i="5" s="1"/>
  <c r="Q121" i="5"/>
  <c r="M121" i="5" s="1"/>
  <c r="Q119" i="5"/>
  <c r="M119" i="5" s="1"/>
  <c r="Q118" i="5"/>
  <c r="M118" i="5" s="1"/>
  <c r="Q117" i="5"/>
  <c r="M117" i="5" s="1"/>
  <c r="Q116" i="5"/>
  <c r="M116" i="5" s="1"/>
  <c r="Q115" i="5"/>
  <c r="M115" i="5" s="1"/>
  <c r="Q114" i="5"/>
  <c r="M114" i="5" s="1"/>
  <c r="Q113" i="5"/>
  <c r="M113" i="5" s="1"/>
  <c r="Q112" i="5"/>
  <c r="M112" i="5" s="1"/>
  <c r="Q111" i="5"/>
  <c r="M111" i="5" s="1"/>
  <c r="Q110" i="5"/>
  <c r="M110" i="5" s="1"/>
  <c r="Q109" i="5"/>
  <c r="M109" i="5" s="1"/>
  <c r="Q108" i="5"/>
  <c r="M108" i="5" s="1"/>
  <c r="Q107" i="5"/>
  <c r="M107" i="5" s="1"/>
  <c r="Q106" i="5"/>
  <c r="M106" i="5" s="1"/>
  <c r="Q105" i="5"/>
  <c r="M105" i="5" s="1"/>
  <c r="Q104" i="5"/>
  <c r="M104" i="5" s="1"/>
  <c r="Q103" i="5"/>
  <c r="M103" i="5" s="1"/>
  <c r="Q102" i="5"/>
  <c r="M102" i="5" s="1"/>
  <c r="Q101" i="5"/>
  <c r="M101" i="5" s="1"/>
  <c r="Q100" i="5"/>
  <c r="M100" i="5" s="1"/>
  <c r="Q99" i="5"/>
  <c r="M99" i="5" s="1"/>
  <c r="Q98" i="5"/>
  <c r="M98" i="5" s="1"/>
  <c r="Q97" i="5"/>
  <c r="M97" i="5" s="1"/>
  <c r="Q96" i="5"/>
  <c r="M96" i="5" s="1"/>
  <c r="Q95" i="5"/>
  <c r="M95" i="5" s="1"/>
  <c r="Q94" i="5"/>
  <c r="M94" i="5" s="1"/>
  <c r="Q93" i="5"/>
  <c r="M93" i="5" s="1"/>
  <c r="Q92" i="5"/>
  <c r="M92" i="5" s="1"/>
  <c r="Q91" i="5"/>
  <c r="M91" i="5" s="1"/>
  <c r="Q90" i="5"/>
  <c r="M90" i="5" s="1"/>
  <c r="Q89" i="5"/>
  <c r="M89" i="5" s="1"/>
  <c r="Q88" i="5"/>
  <c r="M88" i="5" s="1"/>
  <c r="Q87" i="5"/>
  <c r="M87" i="5" s="1"/>
  <c r="Q86" i="5"/>
  <c r="M86" i="5" s="1"/>
  <c r="Q85" i="5"/>
  <c r="M85" i="5" s="1"/>
  <c r="Q84" i="5"/>
  <c r="M84" i="5" s="1"/>
  <c r="Q83" i="5"/>
  <c r="M83" i="5" s="1"/>
  <c r="Q82" i="5"/>
  <c r="M82" i="5" s="1"/>
  <c r="Q81" i="5"/>
  <c r="M81" i="5" s="1"/>
  <c r="Q80" i="5"/>
  <c r="M80" i="5" s="1"/>
  <c r="Q79" i="5"/>
  <c r="M79" i="5" s="1"/>
  <c r="Q78" i="5"/>
  <c r="M78" i="5" s="1"/>
  <c r="Q77" i="5"/>
  <c r="M77" i="5" s="1"/>
  <c r="Q76" i="5"/>
  <c r="M76" i="5" s="1"/>
  <c r="Q75" i="5"/>
  <c r="M75" i="5" s="1"/>
  <c r="Q74" i="5"/>
  <c r="M74" i="5" s="1"/>
  <c r="Q73" i="5"/>
  <c r="M73" i="5" s="1"/>
  <c r="Q72" i="5"/>
  <c r="M72" i="5" s="1"/>
  <c r="Q71" i="5"/>
  <c r="M71" i="5" s="1"/>
  <c r="Q70" i="5"/>
  <c r="M70" i="5" s="1"/>
  <c r="Q69" i="5"/>
  <c r="M69" i="5" s="1"/>
  <c r="Q68" i="5"/>
  <c r="M68" i="5" s="1"/>
  <c r="Q67" i="5"/>
  <c r="M67" i="5" s="1"/>
  <c r="Q66" i="5"/>
  <c r="Q65" i="5"/>
  <c r="Q64" i="5"/>
  <c r="M64" i="5" s="1"/>
  <c r="Q63" i="5"/>
  <c r="M63" i="5" s="1"/>
  <c r="Q62" i="5"/>
  <c r="M62" i="5" s="1"/>
  <c r="Q61" i="5"/>
  <c r="M61" i="5" s="1"/>
  <c r="Q60" i="5"/>
  <c r="M60" i="5" s="1"/>
  <c r="H60" i="5"/>
  <c r="H123" i="5" s="1"/>
  <c r="Q59" i="5"/>
  <c r="M59" i="5" s="1"/>
  <c r="Q58" i="5"/>
  <c r="M58" i="5" s="1"/>
  <c r="Q57" i="5"/>
  <c r="M57" i="5" s="1"/>
  <c r="Q56" i="5"/>
  <c r="M56" i="5" s="1"/>
  <c r="Q55" i="5"/>
  <c r="M55" i="5" s="1"/>
  <c r="Q54" i="5"/>
  <c r="M54" i="5" s="1"/>
  <c r="Q53" i="5"/>
  <c r="M53" i="5" s="1"/>
  <c r="Q52" i="5"/>
  <c r="M52" i="5" s="1"/>
  <c r="Q51" i="5"/>
  <c r="M51" i="5" s="1"/>
  <c r="Q50" i="5"/>
  <c r="M50" i="5" s="1"/>
  <c r="Q49" i="5"/>
  <c r="M49" i="5" s="1"/>
  <c r="Q48" i="5"/>
  <c r="M48" i="5" s="1"/>
  <c r="Q47" i="5"/>
  <c r="M47" i="5" s="1"/>
  <c r="Q46" i="5"/>
  <c r="M46" i="5" s="1"/>
  <c r="Q45" i="5"/>
  <c r="M45" i="5" s="1"/>
  <c r="Q44" i="5"/>
  <c r="M44" i="5" s="1"/>
  <c r="Q43" i="5"/>
  <c r="M43" i="5" s="1"/>
  <c r="Q42" i="5"/>
  <c r="M42" i="5" s="1"/>
  <c r="Q41" i="5"/>
  <c r="M41" i="5" s="1"/>
  <c r="Q40" i="5"/>
  <c r="M40" i="5" s="1"/>
  <c r="Q39" i="5"/>
  <c r="M39" i="5" s="1"/>
  <c r="Q38" i="5"/>
  <c r="M38" i="5" s="1"/>
  <c r="Q37" i="5"/>
  <c r="M37" i="5" s="1"/>
  <c r="Q36" i="5"/>
  <c r="M36" i="5" s="1"/>
  <c r="Q35" i="5"/>
  <c r="M35" i="5" s="1"/>
  <c r="Q34" i="5"/>
  <c r="M34" i="5" s="1"/>
  <c r="Q33" i="5"/>
  <c r="M33" i="5" s="1"/>
  <c r="Q32" i="5"/>
  <c r="M32" i="5" s="1"/>
  <c r="Q31" i="5"/>
  <c r="M31" i="5" s="1"/>
  <c r="Q30" i="5"/>
  <c r="M30" i="5" s="1"/>
  <c r="Q29" i="5"/>
  <c r="M29" i="5" s="1"/>
  <c r="Q28" i="5"/>
  <c r="M28" i="5" s="1"/>
  <c r="Q27" i="5"/>
  <c r="M27" i="5" s="1"/>
  <c r="Q26" i="5"/>
  <c r="M26" i="5" s="1"/>
  <c r="Q25" i="5"/>
  <c r="M25" i="5" s="1"/>
  <c r="Q24" i="5"/>
  <c r="M24" i="5" s="1"/>
  <c r="Q23" i="5"/>
  <c r="M23" i="5" s="1"/>
  <c r="Q22" i="5"/>
  <c r="M22" i="5" s="1"/>
  <c r="Q21" i="5"/>
  <c r="M21" i="5" s="1"/>
  <c r="Q20" i="5"/>
  <c r="M20" i="5" s="1"/>
  <c r="Q19" i="5"/>
  <c r="M19" i="5" s="1"/>
  <c r="Q18" i="5"/>
  <c r="M18" i="5" s="1"/>
  <c r="Q17" i="5"/>
  <c r="M17" i="5" s="1"/>
  <c r="Q16" i="5"/>
  <c r="M16" i="5" s="1"/>
  <c r="Q15" i="5"/>
  <c r="M15" i="5" s="1"/>
  <c r="Q14" i="5"/>
  <c r="M14" i="5" s="1"/>
  <c r="Q13" i="5"/>
  <c r="M13" i="5" s="1"/>
  <c r="Q12" i="5"/>
  <c r="M12" i="5" s="1"/>
  <c r="Q11" i="5"/>
  <c r="M11" i="5" s="1"/>
  <c r="Q10" i="5"/>
  <c r="M10" i="5" s="1"/>
  <c r="Q9" i="5"/>
  <c r="M9" i="5" s="1"/>
  <c r="Q8" i="5"/>
  <c r="M8" i="5" s="1"/>
  <c r="Q7" i="5"/>
  <c r="M7" i="5" s="1"/>
  <c r="Q6" i="5"/>
  <c r="M6" i="5" s="1"/>
  <c r="Q5" i="5"/>
  <c r="M5" i="5" s="1"/>
  <c r="M65" i="5" l="1"/>
  <c r="M11" i="6"/>
</calcChain>
</file>

<file path=xl/sharedStrings.xml><?xml version="1.0" encoding="utf-8"?>
<sst xmlns="http://schemas.openxmlformats.org/spreadsheetml/2006/main" count="650" uniqueCount="46">
  <si>
    <t>Класс напряжения, кВ</t>
  </si>
  <si>
    <t>Ранее присоединенная мощность, кВт</t>
  </si>
  <si>
    <t>№ п.п.</t>
  </si>
  <si>
    <t>-</t>
  </si>
  <si>
    <t>Утвержденные ставки платы</t>
  </si>
  <si>
    <t>Тип провода и мателиал</t>
  </si>
  <si>
    <t>Объем строительства</t>
  </si>
  <si>
    <t>Номер технических условий</t>
  </si>
  <si>
    <t>Дата заключения договора технологиского присоединения</t>
  </si>
  <si>
    <t>Максимальная присоединенная мощность, кВт</t>
  </si>
  <si>
    <t>Стоимость услуг по договору, без НДС, руб</t>
  </si>
  <si>
    <t>С1</t>
  </si>
  <si>
    <t>8.1.1</t>
  </si>
  <si>
    <t>Размер ставки, руб</t>
  </si>
  <si>
    <t>8.2.1</t>
  </si>
  <si>
    <t>Подготовка и
выдача/  проверка ТУ</t>
  </si>
  <si>
    <t>2.1.1.4.1.1</t>
  </si>
  <si>
    <t>3.1.2.1.2.1</t>
  </si>
  <si>
    <t>Вид комерческого учета в соответствии с классификацией, определенной постановлением ДТ ПК</t>
  </si>
  <si>
    <t>Вид провода (трансформатора) в соответствии с классификацией определенной, постановлением ДТ ПК</t>
  </si>
  <si>
    <t>Длина, км/шт</t>
  </si>
  <si>
    <t>Проверка непревышения, руб</t>
  </si>
  <si>
    <t>Выполнение мероприятий по строительству новых объектов по ТУ, без НДС, руб</t>
  </si>
  <si>
    <t>Категория надёжности</t>
  </si>
  <si>
    <t>СИП 2х16, СИП 4х16</t>
  </si>
  <si>
    <t xml:space="preserve">СИП 4х16 </t>
  </si>
  <si>
    <t>СИП 2х16</t>
  </si>
  <si>
    <t xml:space="preserve">СИП 2х16 </t>
  </si>
  <si>
    <t xml:space="preserve">СИП 4х16, СИП 2х16 </t>
  </si>
  <si>
    <t>СИП 4х16</t>
  </si>
  <si>
    <t>СИП 2х16, СИП 1х35</t>
  </si>
  <si>
    <t>АВБбШв 4х70, СИП 2х16</t>
  </si>
  <si>
    <t xml:space="preserve">СИП 4х25, СИП 2х16 </t>
  </si>
  <si>
    <t>Сип 2х16</t>
  </si>
  <si>
    <t>СИП 4х50 СИП 2х16, СИП 4х25</t>
  </si>
  <si>
    <t>8.2.2</t>
  </si>
  <si>
    <t>3.1.2.1.3.1</t>
  </si>
  <si>
    <t>2.1.1.4.2.1</t>
  </si>
  <si>
    <t>АВБбШв 4х120</t>
  </si>
  <si>
    <t>СИП 2 3х70+1х50</t>
  </si>
  <si>
    <t>АВБбШв 4х70</t>
  </si>
  <si>
    <t>СИП 4 4х35</t>
  </si>
  <si>
    <t>СИП 3х70+1х50</t>
  </si>
  <si>
    <t>СУММА</t>
  </si>
  <si>
    <t>С1+КС2, без НДС, руб</t>
  </si>
  <si>
    <t xml:space="preserve">СУММА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</si>
</sst>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127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/>
    </xf>
    <xf numFmtId="14" fontId="3" fillId="2" borderId="2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4" fontId="3" fillId="2" borderId="3" xfId="0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 vertical="center" wrapText="1"/>
    </xf>
    <xf numFmtId="43" fontId="3" fillId="2" borderId="3" xfId="1" applyFont="1" applyFill="1" applyBorder="1" applyAlignment="1">
      <alignment horizontal="center" vertical="center" wrapText="1"/>
    </xf>
    <xf numFmtId="43" fontId="3" fillId="2" borderId="2" xfId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4" fontId="3" fillId="2" borderId="3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/>
    </xf>
    <xf numFmtId="3" fontId="3" fillId="2" borderId="5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14" fontId="3" fillId="2" borderId="3" xfId="0" applyNumberFormat="1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/>
    </xf>
    <xf numFmtId="14" fontId="3" fillId="2" borderId="3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4" fontId="3" fillId="2" borderId="5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/>
    </xf>
    <xf numFmtId="4" fontId="0" fillId="2" borderId="3" xfId="0" applyNumberFormat="1" applyFill="1" applyBorder="1" applyAlignment="1">
      <alignment horizontal="center" vertical="center"/>
    </xf>
    <xf numFmtId="4" fontId="0" fillId="2" borderId="2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4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4" fontId="9" fillId="2" borderId="3" xfId="0" applyNumberFormat="1" applyFont="1" applyFill="1" applyBorder="1" applyAlignment="1">
      <alignment horizontal="center" vertical="center"/>
    </xf>
    <xf numFmtId="4" fontId="9" fillId="2" borderId="5" xfId="0" applyNumberFormat="1" applyFont="1" applyFill="1" applyBorder="1" applyAlignment="1">
      <alignment horizontal="center" vertical="center"/>
    </xf>
    <xf numFmtId="4" fontId="9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/>
    </xf>
    <xf numFmtId="4" fontId="5" fillId="2" borderId="1" xfId="0" applyNumberFormat="1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43" fontId="3" fillId="2" borderId="3" xfId="1" applyFont="1" applyFill="1" applyBorder="1" applyAlignment="1">
      <alignment horizontal="center" vertical="center"/>
    </xf>
    <xf numFmtId="43" fontId="3" fillId="2" borderId="2" xfId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/>
    </xf>
    <xf numFmtId="4" fontId="1" fillId="2" borderId="2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Y124"/>
  <sheetViews>
    <sheetView tabSelected="1" zoomScale="90" zoomScaleNormal="90" workbookViewId="0">
      <pane ySplit="4" topLeftCell="A5" activePane="bottomLeft" state="frozen"/>
      <selection pane="bottomLeft" activeCell="C129" sqref="C129"/>
    </sheetView>
  </sheetViews>
  <sheetFormatPr defaultColWidth="9.140625" defaultRowHeight="15" x14ac:dyDescent="0.25"/>
  <cols>
    <col min="1" max="1" width="7" style="3" customWidth="1"/>
    <col min="2" max="2" width="14.85546875" style="1" customWidth="1"/>
    <col min="3" max="3" width="16.28515625" style="1" customWidth="1"/>
    <col min="4" max="4" width="15.140625" style="3" customWidth="1"/>
    <col min="5" max="5" width="13.28515625" style="3" customWidth="1"/>
    <col min="6" max="6" width="11.85546875" style="3" customWidth="1"/>
    <col min="7" max="7" width="12.7109375" style="3" customWidth="1"/>
    <col min="8" max="8" width="15" style="3" customWidth="1"/>
    <col min="9" max="9" width="13.140625" style="3" customWidth="1"/>
    <col min="10" max="10" width="15" style="4" customWidth="1"/>
    <col min="11" max="11" width="12.85546875" style="3" customWidth="1"/>
    <col min="12" max="13" width="19.5703125" style="2" customWidth="1"/>
    <col min="14" max="15" width="11.85546875" style="3" customWidth="1"/>
    <col min="16" max="16" width="16.7109375" style="4" customWidth="1"/>
    <col min="17" max="17" width="12.42578125" style="3" customWidth="1"/>
    <col min="18" max="18" width="43" style="4" customWidth="1"/>
    <col min="19" max="19" width="34.85546875" style="3" customWidth="1"/>
    <col min="20" max="20" width="34.85546875" style="4" customWidth="1"/>
    <col min="21" max="21" width="9.140625" style="3"/>
    <col min="22" max="22" width="12" style="3" customWidth="1"/>
    <col min="23" max="16384" width="9.140625" style="3"/>
  </cols>
  <sheetData>
    <row r="1" spans="1:25" ht="15" customHeight="1" x14ac:dyDescent="0.25"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8"/>
    </row>
    <row r="2" spans="1:25" ht="11.25" customHeight="1" x14ac:dyDescent="0.25"/>
    <row r="3" spans="1:25" ht="15" customHeight="1" x14ac:dyDescent="0.25">
      <c r="A3" s="52" t="s">
        <v>2</v>
      </c>
      <c r="B3" s="52" t="s">
        <v>7</v>
      </c>
      <c r="C3" s="52" t="s">
        <v>8</v>
      </c>
      <c r="D3" s="52" t="s">
        <v>9</v>
      </c>
      <c r="E3" s="52" t="s">
        <v>1</v>
      </c>
      <c r="F3" s="52" t="s">
        <v>0</v>
      </c>
      <c r="G3" s="63" t="s">
        <v>23</v>
      </c>
      <c r="H3" s="52" t="s">
        <v>10</v>
      </c>
      <c r="I3" s="52" t="s">
        <v>4</v>
      </c>
      <c r="J3" s="52"/>
      <c r="K3" s="52"/>
      <c r="L3" s="52"/>
      <c r="M3" s="13"/>
      <c r="N3" s="52" t="s">
        <v>6</v>
      </c>
      <c r="O3" s="53"/>
      <c r="P3" s="53"/>
      <c r="Q3" s="53"/>
      <c r="R3" s="53"/>
      <c r="S3" s="52" t="s">
        <v>22</v>
      </c>
      <c r="T3" s="52" t="s">
        <v>44</v>
      </c>
    </row>
    <row r="4" spans="1:25" ht="101.25" customHeight="1" x14ac:dyDescent="0.25">
      <c r="A4" s="52"/>
      <c r="B4" s="52"/>
      <c r="C4" s="52"/>
      <c r="D4" s="52"/>
      <c r="E4" s="52"/>
      <c r="F4" s="52"/>
      <c r="G4" s="53"/>
      <c r="H4" s="52"/>
      <c r="I4" s="13" t="s">
        <v>13</v>
      </c>
      <c r="J4" s="13" t="s">
        <v>15</v>
      </c>
      <c r="K4" s="13" t="s">
        <v>13</v>
      </c>
      <c r="L4" s="13" t="s">
        <v>18</v>
      </c>
      <c r="M4" s="13" t="s">
        <v>45</v>
      </c>
      <c r="N4" s="50" t="s">
        <v>20</v>
      </c>
      <c r="O4" s="14" t="s">
        <v>13</v>
      </c>
      <c r="P4" s="14" t="s">
        <v>19</v>
      </c>
      <c r="Q4" s="24" t="s">
        <v>21</v>
      </c>
      <c r="R4" s="24" t="s">
        <v>5</v>
      </c>
      <c r="S4" s="53"/>
      <c r="T4" s="53"/>
    </row>
    <row r="5" spans="1:25" ht="15" customHeight="1" x14ac:dyDescent="0.25">
      <c r="A5" s="32">
        <v>1</v>
      </c>
      <c r="B5" s="18">
        <v>122</v>
      </c>
      <c r="C5" s="33">
        <v>45243</v>
      </c>
      <c r="D5" s="18">
        <v>3</v>
      </c>
      <c r="E5" s="18" t="s">
        <v>3</v>
      </c>
      <c r="F5" s="34">
        <v>0.22</v>
      </c>
      <c r="G5" s="35">
        <v>3</v>
      </c>
      <c r="H5" s="16">
        <v>10640</v>
      </c>
      <c r="I5" s="36">
        <v>28391.67</v>
      </c>
      <c r="J5" s="37" t="s">
        <v>11</v>
      </c>
      <c r="K5" s="38">
        <v>14161.3</v>
      </c>
      <c r="L5" s="39" t="s">
        <v>12</v>
      </c>
      <c r="M5" s="40">
        <f>I5+K5+Q5</f>
        <v>63645.985450000007</v>
      </c>
      <c r="N5" s="6">
        <v>3.9E-2</v>
      </c>
      <c r="O5" s="6">
        <v>540846.55000000005</v>
      </c>
      <c r="P5" s="6" t="s">
        <v>16</v>
      </c>
      <c r="Q5" s="9">
        <f>N5*O5</f>
        <v>21093.015450000003</v>
      </c>
      <c r="R5" s="17" t="s">
        <v>24</v>
      </c>
      <c r="S5" s="16">
        <v>26892.11</v>
      </c>
      <c r="T5" s="16">
        <f t="shared" ref="T5:T36" si="0">I5+S5</f>
        <v>55283.78</v>
      </c>
      <c r="U5" s="4"/>
      <c r="V5" s="4"/>
      <c r="W5" s="4"/>
      <c r="X5" s="4"/>
      <c r="Y5" s="4"/>
    </row>
    <row r="6" spans="1:25" ht="15" customHeight="1" x14ac:dyDescent="0.25">
      <c r="A6" s="41">
        <v>2</v>
      </c>
      <c r="B6" s="19">
        <v>124</v>
      </c>
      <c r="C6" s="42">
        <v>45244</v>
      </c>
      <c r="D6" s="19">
        <v>15</v>
      </c>
      <c r="E6" s="18" t="s">
        <v>3</v>
      </c>
      <c r="F6" s="43">
        <v>0.4</v>
      </c>
      <c r="G6" s="44">
        <v>3</v>
      </c>
      <c r="H6" s="21">
        <v>53908.51</v>
      </c>
      <c r="I6" s="45">
        <v>28391.67</v>
      </c>
      <c r="J6" s="37" t="s">
        <v>11</v>
      </c>
      <c r="K6" s="46">
        <v>25516.84</v>
      </c>
      <c r="L6" s="47" t="s">
        <v>14</v>
      </c>
      <c r="M6" s="40">
        <f t="shared" ref="M6:M64" si="1">I6+K6+Q6</f>
        <v>59316.975499999993</v>
      </c>
      <c r="N6" s="7">
        <v>0.01</v>
      </c>
      <c r="O6" s="7">
        <v>540846.55000000005</v>
      </c>
      <c r="P6" s="7" t="s">
        <v>16</v>
      </c>
      <c r="Q6" s="9">
        <f t="shared" ref="Q6:Q69" si="2">N6*O6</f>
        <v>5408.4655000000002</v>
      </c>
      <c r="R6" s="17" t="s">
        <v>25</v>
      </c>
      <c r="S6" s="21">
        <v>44252.44</v>
      </c>
      <c r="T6" s="16">
        <f t="shared" si="0"/>
        <v>72644.11</v>
      </c>
      <c r="U6" s="4"/>
      <c r="V6" s="4"/>
      <c r="W6" s="4"/>
      <c r="X6" s="4"/>
      <c r="Y6" s="4"/>
    </row>
    <row r="7" spans="1:25" ht="15" customHeight="1" x14ac:dyDescent="0.25">
      <c r="A7" s="41">
        <v>3</v>
      </c>
      <c r="B7" s="19">
        <v>125</v>
      </c>
      <c r="C7" s="42">
        <v>45244</v>
      </c>
      <c r="D7" s="19">
        <v>5</v>
      </c>
      <c r="E7" s="18" t="s">
        <v>3</v>
      </c>
      <c r="F7" s="43">
        <v>0.22</v>
      </c>
      <c r="G7" s="44">
        <v>3</v>
      </c>
      <c r="H7" s="21">
        <v>17733.330000000002</v>
      </c>
      <c r="I7" s="45">
        <v>28391.67</v>
      </c>
      <c r="J7" s="37" t="s">
        <v>11</v>
      </c>
      <c r="K7" s="46">
        <v>14161.3</v>
      </c>
      <c r="L7" s="47" t="s">
        <v>12</v>
      </c>
      <c r="M7" s="40">
        <f t="shared" si="1"/>
        <v>61482.599249999999</v>
      </c>
      <c r="N7" s="7">
        <v>3.5000000000000003E-2</v>
      </c>
      <c r="O7" s="7">
        <v>540846.55000000005</v>
      </c>
      <c r="P7" s="7" t="s">
        <v>16</v>
      </c>
      <c r="Q7" s="9">
        <f t="shared" si="2"/>
        <v>18929.629250000002</v>
      </c>
      <c r="R7" s="17" t="s">
        <v>26</v>
      </c>
      <c r="S7" s="21">
        <v>18596.900000000001</v>
      </c>
      <c r="T7" s="16">
        <f t="shared" si="0"/>
        <v>46988.57</v>
      </c>
      <c r="U7" s="4"/>
      <c r="V7" s="4"/>
      <c r="W7" s="4"/>
      <c r="X7" s="4"/>
      <c r="Y7" s="4"/>
    </row>
    <row r="8" spans="1:25" x14ac:dyDescent="0.25">
      <c r="A8" s="41">
        <v>4</v>
      </c>
      <c r="B8" s="19">
        <v>127</v>
      </c>
      <c r="C8" s="42">
        <v>45247</v>
      </c>
      <c r="D8" s="19">
        <v>5</v>
      </c>
      <c r="E8" s="18" t="s">
        <v>3</v>
      </c>
      <c r="F8" s="43">
        <v>0.22</v>
      </c>
      <c r="G8" s="44">
        <v>3</v>
      </c>
      <c r="H8" s="21">
        <v>4433.33</v>
      </c>
      <c r="I8" s="45">
        <v>28391.67</v>
      </c>
      <c r="J8" s="37" t="s">
        <v>11</v>
      </c>
      <c r="K8" s="46">
        <v>14161.3</v>
      </c>
      <c r="L8" s="47" t="s">
        <v>12</v>
      </c>
      <c r="M8" s="40">
        <f t="shared" si="1"/>
        <v>53369.900999999998</v>
      </c>
      <c r="N8" s="7">
        <v>0.02</v>
      </c>
      <c r="O8" s="7">
        <v>540846.55000000005</v>
      </c>
      <c r="P8" s="7" t="s">
        <v>16</v>
      </c>
      <c r="Q8" s="9">
        <f t="shared" si="2"/>
        <v>10816.931</v>
      </c>
      <c r="R8" s="17" t="s">
        <v>27</v>
      </c>
      <c r="S8" s="21">
        <v>15511.39</v>
      </c>
      <c r="T8" s="16">
        <f t="shared" si="0"/>
        <v>43903.06</v>
      </c>
      <c r="U8" s="4"/>
      <c r="V8" s="4"/>
      <c r="W8" s="4"/>
      <c r="X8" s="4"/>
      <c r="Y8" s="4"/>
    </row>
    <row r="9" spans="1:25" x14ac:dyDescent="0.25">
      <c r="A9" s="41">
        <v>5</v>
      </c>
      <c r="B9" s="19">
        <v>128</v>
      </c>
      <c r="C9" s="42">
        <v>45247</v>
      </c>
      <c r="D9" s="19">
        <v>2</v>
      </c>
      <c r="E9" s="18" t="s">
        <v>3</v>
      </c>
      <c r="F9" s="43">
        <v>0.22</v>
      </c>
      <c r="G9" s="44">
        <v>3</v>
      </c>
      <c r="H9" s="21">
        <v>7093.33</v>
      </c>
      <c r="I9" s="45">
        <v>28391.67</v>
      </c>
      <c r="J9" s="37" t="s">
        <v>11</v>
      </c>
      <c r="K9" s="46">
        <v>14161.3</v>
      </c>
      <c r="L9" s="47" t="s">
        <v>12</v>
      </c>
      <c r="M9" s="40">
        <f t="shared" si="1"/>
        <v>53369.900999999998</v>
      </c>
      <c r="N9" s="7">
        <v>0.02</v>
      </c>
      <c r="O9" s="7">
        <v>540846.55000000005</v>
      </c>
      <c r="P9" s="7" t="s">
        <v>16</v>
      </c>
      <c r="Q9" s="9">
        <f t="shared" si="2"/>
        <v>10816.931</v>
      </c>
      <c r="R9" s="17" t="s">
        <v>26</v>
      </c>
      <c r="S9" s="21">
        <v>15511.39</v>
      </c>
      <c r="T9" s="16">
        <f t="shared" si="0"/>
        <v>43903.06</v>
      </c>
      <c r="U9" s="4"/>
      <c r="V9" s="4"/>
      <c r="W9" s="4"/>
      <c r="X9" s="4"/>
      <c r="Y9" s="4"/>
    </row>
    <row r="10" spans="1:25" ht="15" customHeight="1" x14ac:dyDescent="0.25">
      <c r="A10" s="41">
        <v>6</v>
      </c>
      <c r="B10" s="19">
        <v>129</v>
      </c>
      <c r="C10" s="42">
        <v>45252</v>
      </c>
      <c r="D10" s="19">
        <v>1</v>
      </c>
      <c r="E10" s="18" t="s">
        <v>3</v>
      </c>
      <c r="F10" s="43">
        <v>0.22</v>
      </c>
      <c r="G10" s="44">
        <v>3</v>
      </c>
      <c r="H10" s="21">
        <v>3546.67</v>
      </c>
      <c r="I10" s="45">
        <v>28391.67</v>
      </c>
      <c r="J10" s="37" t="s">
        <v>11</v>
      </c>
      <c r="K10" s="46">
        <v>14161.3</v>
      </c>
      <c r="L10" s="47" t="s">
        <v>12</v>
      </c>
      <c r="M10" s="40">
        <f t="shared" si="1"/>
        <v>58778.366500000004</v>
      </c>
      <c r="N10" s="7">
        <v>0.03</v>
      </c>
      <c r="O10" s="7">
        <v>540846.55000000005</v>
      </c>
      <c r="P10" s="7" t="s">
        <v>16</v>
      </c>
      <c r="Q10" s="9">
        <f t="shared" si="2"/>
        <v>16225.396500000001</v>
      </c>
      <c r="R10" s="17" t="s">
        <v>27</v>
      </c>
      <c r="S10" s="21">
        <v>17543.03</v>
      </c>
      <c r="T10" s="16">
        <f t="shared" si="0"/>
        <v>45934.7</v>
      </c>
      <c r="U10" s="4"/>
      <c r="V10" s="4"/>
      <c r="W10" s="4"/>
      <c r="X10" s="4"/>
      <c r="Y10" s="4"/>
    </row>
    <row r="11" spans="1:25" ht="15" customHeight="1" x14ac:dyDescent="0.25">
      <c r="A11" s="41">
        <v>7</v>
      </c>
      <c r="B11" s="19">
        <v>131</v>
      </c>
      <c r="C11" s="42">
        <v>45260</v>
      </c>
      <c r="D11" s="19">
        <v>5</v>
      </c>
      <c r="E11" s="18" t="s">
        <v>3</v>
      </c>
      <c r="F11" s="43">
        <v>0.22</v>
      </c>
      <c r="G11" s="44">
        <v>3</v>
      </c>
      <c r="H11" s="21">
        <v>17733.330000000002</v>
      </c>
      <c r="I11" s="45">
        <v>28391.67</v>
      </c>
      <c r="J11" s="37" t="s">
        <v>11</v>
      </c>
      <c r="K11" s="46">
        <v>14161.3</v>
      </c>
      <c r="L11" s="47" t="s">
        <v>12</v>
      </c>
      <c r="M11" s="40">
        <f t="shared" si="1"/>
        <v>58778.366500000004</v>
      </c>
      <c r="N11" s="7">
        <v>0.03</v>
      </c>
      <c r="O11" s="7">
        <v>540846.55000000005</v>
      </c>
      <c r="P11" s="7" t="s">
        <v>16</v>
      </c>
      <c r="Q11" s="9">
        <f t="shared" si="2"/>
        <v>16225.396500000001</v>
      </c>
      <c r="R11" s="17" t="s">
        <v>26</v>
      </c>
      <c r="S11" s="5">
        <v>18360.41</v>
      </c>
      <c r="T11" s="16">
        <f t="shared" si="0"/>
        <v>46752.08</v>
      </c>
      <c r="U11" s="4"/>
      <c r="V11" s="4"/>
      <c r="W11" s="4"/>
      <c r="X11" s="4"/>
      <c r="Y11" s="4"/>
    </row>
    <row r="12" spans="1:25" ht="16.5" customHeight="1" x14ac:dyDescent="0.25">
      <c r="A12" s="41">
        <v>8</v>
      </c>
      <c r="B12" s="19">
        <v>132</v>
      </c>
      <c r="C12" s="42">
        <v>45260</v>
      </c>
      <c r="D12" s="19">
        <v>15</v>
      </c>
      <c r="E12" s="18" t="s">
        <v>3</v>
      </c>
      <c r="F12" s="43">
        <v>0.38</v>
      </c>
      <c r="G12" s="44">
        <v>3</v>
      </c>
      <c r="H12" s="21">
        <v>53200</v>
      </c>
      <c r="I12" s="45">
        <v>28391.67</v>
      </c>
      <c r="J12" s="37" t="s">
        <v>11</v>
      </c>
      <c r="K12" s="46">
        <v>25516.84</v>
      </c>
      <c r="L12" s="47" t="s">
        <v>14</v>
      </c>
      <c r="M12" s="40">
        <f t="shared" si="1"/>
        <v>59857.822049999995</v>
      </c>
      <c r="N12" s="7">
        <v>1.0999999999999999E-2</v>
      </c>
      <c r="O12" s="7">
        <v>540846.55000000005</v>
      </c>
      <c r="P12" s="7" t="s">
        <v>16</v>
      </c>
      <c r="Q12" s="9">
        <f t="shared" si="2"/>
        <v>5949.3120500000005</v>
      </c>
      <c r="R12" s="17" t="s">
        <v>25</v>
      </c>
      <c r="S12" s="21">
        <v>44252.44</v>
      </c>
      <c r="T12" s="16">
        <f t="shared" si="0"/>
        <v>72644.11</v>
      </c>
      <c r="U12" s="4"/>
      <c r="V12" s="4"/>
      <c r="W12" s="4"/>
      <c r="X12" s="4"/>
      <c r="Y12" s="4"/>
    </row>
    <row r="13" spans="1:25" x14ac:dyDescent="0.25">
      <c r="A13" s="41">
        <v>10</v>
      </c>
      <c r="B13" s="19">
        <v>4</v>
      </c>
      <c r="C13" s="42">
        <v>45306</v>
      </c>
      <c r="D13" s="19">
        <v>15</v>
      </c>
      <c r="E13" s="18" t="s">
        <v>3</v>
      </c>
      <c r="F13" s="43">
        <v>0.22</v>
      </c>
      <c r="G13" s="44">
        <v>3</v>
      </c>
      <c r="H13" s="21">
        <v>46723.48</v>
      </c>
      <c r="I13" s="45">
        <v>30090.32</v>
      </c>
      <c r="J13" s="48" t="s">
        <v>11</v>
      </c>
      <c r="K13" s="46">
        <v>16633.16</v>
      </c>
      <c r="L13" s="47" t="s">
        <v>12</v>
      </c>
      <c r="M13" s="40">
        <f t="shared" si="1"/>
        <v>102905.73249999998</v>
      </c>
      <c r="N13" s="7">
        <v>0.03</v>
      </c>
      <c r="O13" s="7">
        <v>1872741.75</v>
      </c>
      <c r="P13" s="7" t="s">
        <v>16</v>
      </c>
      <c r="Q13" s="9">
        <f t="shared" si="2"/>
        <v>56182.252499999995</v>
      </c>
      <c r="R13" s="17" t="s">
        <v>26</v>
      </c>
      <c r="S13" s="21">
        <v>17543.03</v>
      </c>
      <c r="T13" s="16">
        <f t="shared" si="0"/>
        <v>47633.35</v>
      </c>
      <c r="U13" s="4"/>
      <c r="V13" s="4"/>
      <c r="W13" s="4"/>
      <c r="X13" s="4"/>
      <c r="Y13" s="4"/>
    </row>
    <row r="14" spans="1:25" x14ac:dyDescent="0.25">
      <c r="A14" s="41">
        <v>11</v>
      </c>
      <c r="B14" s="19">
        <v>5</v>
      </c>
      <c r="C14" s="42">
        <v>45314</v>
      </c>
      <c r="D14" s="19">
        <v>5</v>
      </c>
      <c r="E14" s="18" t="s">
        <v>3</v>
      </c>
      <c r="F14" s="43">
        <v>0.22</v>
      </c>
      <c r="G14" s="44">
        <v>3</v>
      </c>
      <c r="H14" s="21">
        <v>18567.79</v>
      </c>
      <c r="I14" s="45">
        <v>30090.32</v>
      </c>
      <c r="J14" s="48" t="s">
        <v>11</v>
      </c>
      <c r="K14" s="46">
        <v>16633.16</v>
      </c>
      <c r="L14" s="47" t="s">
        <v>12</v>
      </c>
      <c r="M14" s="40">
        <f t="shared" si="1"/>
        <v>102905.73249999998</v>
      </c>
      <c r="N14" s="7">
        <v>0.03</v>
      </c>
      <c r="O14" s="7">
        <v>1872741.75</v>
      </c>
      <c r="P14" s="7" t="s">
        <v>16</v>
      </c>
      <c r="Q14" s="9">
        <f t="shared" si="2"/>
        <v>56182.252499999995</v>
      </c>
      <c r="R14" s="17" t="s">
        <v>26</v>
      </c>
      <c r="S14" s="21">
        <v>18360.41</v>
      </c>
      <c r="T14" s="16">
        <f t="shared" si="0"/>
        <v>48450.729999999996</v>
      </c>
      <c r="V14" s="11"/>
    </row>
    <row r="15" spans="1:25" x14ac:dyDescent="0.25">
      <c r="A15" s="41">
        <v>12</v>
      </c>
      <c r="B15" s="19">
        <v>6</v>
      </c>
      <c r="C15" s="42">
        <v>45314</v>
      </c>
      <c r="D15" s="19">
        <v>10</v>
      </c>
      <c r="E15" s="18" t="s">
        <v>3</v>
      </c>
      <c r="F15" s="43">
        <v>0.22</v>
      </c>
      <c r="G15" s="44">
        <v>3</v>
      </c>
      <c r="H15" s="21">
        <v>37135.58</v>
      </c>
      <c r="I15" s="45">
        <v>30090.32</v>
      </c>
      <c r="J15" s="48" t="s">
        <v>11</v>
      </c>
      <c r="K15" s="46">
        <v>16633.16</v>
      </c>
      <c r="L15" s="47" t="s">
        <v>12</v>
      </c>
      <c r="M15" s="40">
        <f t="shared" si="1"/>
        <v>112269.44125</v>
      </c>
      <c r="N15" s="7">
        <v>3.5000000000000003E-2</v>
      </c>
      <c r="O15" s="7">
        <v>1872741.75</v>
      </c>
      <c r="P15" s="7" t="s">
        <v>16</v>
      </c>
      <c r="Q15" s="9">
        <f t="shared" si="2"/>
        <v>65545.961250000008</v>
      </c>
      <c r="R15" s="17" t="s">
        <v>26</v>
      </c>
      <c r="S15" s="21">
        <v>18558.849999999999</v>
      </c>
      <c r="T15" s="16">
        <f t="shared" si="0"/>
        <v>48649.17</v>
      </c>
    </row>
    <row r="16" spans="1:25" s="4" customFormat="1" x14ac:dyDescent="0.25">
      <c r="A16" s="41">
        <v>13</v>
      </c>
      <c r="B16" s="19">
        <v>135</v>
      </c>
      <c r="C16" s="42">
        <v>45281</v>
      </c>
      <c r="D16" s="19">
        <v>5</v>
      </c>
      <c r="E16" s="18" t="s">
        <v>3</v>
      </c>
      <c r="F16" s="43">
        <v>0.22</v>
      </c>
      <c r="G16" s="44">
        <v>3</v>
      </c>
      <c r="H16" s="21">
        <v>17733.330000000002</v>
      </c>
      <c r="I16" s="45">
        <v>30090.32</v>
      </c>
      <c r="J16" s="48" t="s">
        <v>11</v>
      </c>
      <c r="K16" s="45">
        <v>14161.3</v>
      </c>
      <c r="L16" s="47" t="s">
        <v>12</v>
      </c>
      <c r="M16" s="40">
        <f t="shared" si="1"/>
        <v>79406.645749999996</v>
      </c>
      <c r="N16" s="15">
        <v>6.5000000000000002E-2</v>
      </c>
      <c r="O16" s="15">
        <v>540846.55000000005</v>
      </c>
      <c r="P16" s="15" t="s">
        <v>16</v>
      </c>
      <c r="Q16" s="16">
        <f t="shared" si="2"/>
        <v>35155.025750000001</v>
      </c>
      <c r="R16" s="17" t="s">
        <v>28</v>
      </c>
      <c r="S16" s="21">
        <v>42730.73</v>
      </c>
      <c r="T16" s="16">
        <f t="shared" si="0"/>
        <v>72821.05</v>
      </c>
    </row>
    <row r="17" spans="1:20" s="4" customFormat="1" x14ac:dyDescent="0.25">
      <c r="A17" s="41">
        <v>14</v>
      </c>
      <c r="B17" s="19">
        <v>9</v>
      </c>
      <c r="C17" s="42">
        <v>45335</v>
      </c>
      <c r="D17" s="19">
        <v>7</v>
      </c>
      <c r="E17" s="19">
        <v>5</v>
      </c>
      <c r="F17" s="43">
        <v>0.38</v>
      </c>
      <c r="G17" s="44">
        <v>3</v>
      </c>
      <c r="H17" s="21">
        <v>7427.12</v>
      </c>
      <c r="I17" s="45">
        <v>30090.32</v>
      </c>
      <c r="J17" s="48" t="s">
        <v>11</v>
      </c>
      <c r="K17" s="45">
        <v>28747.73</v>
      </c>
      <c r="L17" s="47" t="s">
        <v>14</v>
      </c>
      <c r="M17" s="40">
        <f t="shared" si="1"/>
        <v>208657.39</v>
      </c>
      <c r="N17" s="15">
        <v>0.08</v>
      </c>
      <c r="O17" s="15">
        <v>1872741.75</v>
      </c>
      <c r="P17" s="15" t="s">
        <v>16</v>
      </c>
      <c r="Q17" s="16">
        <f t="shared" si="2"/>
        <v>149819.34</v>
      </c>
      <c r="R17" s="17" t="s">
        <v>29</v>
      </c>
      <c r="S17" s="21">
        <v>60937.39</v>
      </c>
      <c r="T17" s="16">
        <f t="shared" si="0"/>
        <v>91027.709999999992</v>
      </c>
    </row>
    <row r="18" spans="1:20" s="4" customFormat="1" x14ac:dyDescent="0.25">
      <c r="A18" s="41">
        <v>15</v>
      </c>
      <c r="B18" s="19">
        <v>11</v>
      </c>
      <c r="C18" s="42">
        <v>45344</v>
      </c>
      <c r="D18" s="19">
        <v>4</v>
      </c>
      <c r="E18" s="19" t="s">
        <v>3</v>
      </c>
      <c r="F18" s="43">
        <v>0.22</v>
      </c>
      <c r="G18" s="44">
        <v>3</v>
      </c>
      <c r="H18" s="21">
        <v>14854.23</v>
      </c>
      <c r="I18" s="45">
        <v>30090.32</v>
      </c>
      <c r="J18" s="48" t="s">
        <v>11</v>
      </c>
      <c r="K18" s="45">
        <v>16633.16</v>
      </c>
      <c r="L18" s="47" t="s">
        <v>12</v>
      </c>
      <c r="M18" s="40">
        <f t="shared" si="1"/>
        <v>84178.315000000002</v>
      </c>
      <c r="N18" s="15">
        <v>0.02</v>
      </c>
      <c r="O18" s="15">
        <v>1872741.75</v>
      </c>
      <c r="P18" s="15" t="s">
        <v>16</v>
      </c>
      <c r="Q18" s="16">
        <f t="shared" si="2"/>
        <v>37454.834999999999</v>
      </c>
      <c r="R18" s="17" t="s">
        <v>26</v>
      </c>
      <c r="S18" s="21">
        <v>15511.39</v>
      </c>
      <c r="T18" s="16">
        <f t="shared" si="0"/>
        <v>45601.71</v>
      </c>
    </row>
    <row r="19" spans="1:20" x14ac:dyDescent="0.25">
      <c r="A19" s="41">
        <v>16</v>
      </c>
      <c r="B19" s="19">
        <v>12</v>
      </c>
      <c r="C19" s="42">
        <v>45344</v>
      </c>
      <c r="D19" s="19">
        <v>5</v>
      </c>
      <c r="E19" s="19" t="s">
        <v>3</v>
      </c>
      <c r="F19" s="43">
        <v>0.22</v>
      </c>
      <c r="G19" s="44">
        <v>3</v>
      </c>
      <c r="H19" s="21">
        <v>18567.79</v>
      </c>
      <c r="I19" s="45">
        <v>30090.32</v>
      </c>
      <c r="J19" s="48" t="s">
        <v>11</v>
      </c>
      <c r="K19" s="46">
        <v>16633.16</v>
      </c>
      <c r="L19" s="47" t="s">
        <v>12</v>
      </c>
      <c r="M19" s="40">
        <f t="shared" si="1"/>
        <v>112269.44125</v>
      </c>
      <c r="N19" s="7">
        <v>3.5000000000000003E-2</v>
      </c>
      <c r="O19" s="7">
        <v>1872741.75</v>
      </c>
      <c r="P19" s="7" t="s">
        <v>16</v>
      </c>
      <c r="Q19" s="9">
        <f t="shared" si="2"/>
        <v>65545.961250000008</v>
      </c>
      <c r="R19" s="17" t="s">
        <v>26</v>
      </c>
      <c r="S19" s="21">
        <v>19512.43</v>
      </c>
      <c r="T19" s="16">
        <f t="shared" si="0"/>
        <v>49602.75</v>
      </c>
    </row>
    <row r="20" spans="1:20" x14ac:dyDescent="0.25">
      <c r="A20" s="41">
        <v>17</v>
      </c>
      <c r="B20" s="19">
        <v>13</v>
      </c>
      <c r="C20" s="42">
        <v>45352</v>
      </c>
      <c r="D20" s="19">
        <v>5</v>
      </c>
      <c r="E20" s="19" t="s">
        <v>3</v>
      </c>
      <c r="F20" s="43">
        <v>0.22</v>
      </c>
      <c r="G20" s="44">
        <v>3</v>
      </c>
      <c r="H20" s="21">
        <v>18567.79</v>
      </c>
      <c r="I20" s="45">
        <v>30090.32</v>
      </c>
      <c r="J20" s="48" t="s">
        <v>11</v>
      </c>
      <c r="K20" s="46">
        <v>16633.16</v>
      </c>
      <c r="L20" s="47" t="s">
        <v>12</v>
      </c>
      <c r="M20" s="40">
        <f t="shared" si="1"/>
        <v>46723.479999999996</v>
      </c>
      <c r="N20" s="7">
        <v>0</v>
      </c>
      <c r="O20" s="7">
        <v>0</v>
      </c>
      <c r="P20" s="7" t="s">
        <v>3</v>
      </c>
      <c r="Q20" s="9">
        <f t="shared" si="2"/>
        <v>0</v>
      </c>
      <c r="R20" s="17"/>
      <c r="S20" s="21">
        <v>11094.76</v>
      </c>
      <c r="T20" s="16">
        <f t="shared" si="0"/>
        <v>41185.08</v>
      </c>
    </row>
    <row r="21" spans="1:20" x14ac:dyDescent="0.25">
      <c r="A21" s="41">
        <v>18</v>
      </c>
      <c r="B21" s="19">
        <v>14</v>
      </c>
      <c r="C21" s="42">
        <v>45352</v>
      </c>
      <c r="D21" s="19">
        <v>5</v>
      </c>
      <c r="E21" s="19" t="s">
        <v>3</v>
      </c>
      <c r="F21" s="43">
        <v>0.22</v>
      </c>
      <c r="G21" s="44">
        <v>3</v>
      </c>
      <c r="H21" s="21">
        <v>18567.79</v>
      </c>
      <c r="I21" s="45">
        <v>30090.32</v>
      </c>
      <c r="J21" s="48" t="s">
        <v>11</v>
      </c>
      <c r="K21" s="46">
        <v>16633.16</v>
      </c>
      <c r="L21" s="47" t="s">
        <v>12</v>
      </c>
      <c r="M21" s="40">
        <f t="shared" si="1"/>
        <v>112269.44125</v>
      </c>
      <c r="N21" s="7">
        <v>3.5000000000000003E-2</v>
      </c>
      <c r="O21" s="7">
        <v>1872741.75</v>
      </c>
      <c r="P21" s="7" t="s">
        <v>16</v>
      </c>
      <c r="Q21" s="9">
        <f t="shared" si="2"/>
        <v>65545.961250000008</v>
      </c>
      <c r="R21" s="17" t="s">
        <v>26</v>
      </c>
      <c r="S21" s="21">
        <v>18615.37</v>
      </c>
      <c r="T21" s="16">
        <f t="shared" si="0"/>
        <v>48705.69</v>
      </c>
    </row>
    <row r="22" spans="1:20" x14ac:dyDescent="0.25">
      <c r="A22" s="41">
        <v>19</v>
      </c>
      <c r="B22" s="19">
        <v>15</v>
      </c>
      <c r="C22" s="42">
        <v>45364</v>
      </c>
      <c r="D22" s="19">
        <v>5</v>
      </c>
      <c r="E22" s="19" t="s">
        <v>3</v>
      </c>
      <c r="F22" s="43">
        <v>0.22</v>
      </c>
      <c r="G22" s="44">
        <v>3</v>
      </c>
      <c r="H22" s="21">
        <v>18567.79</v>
      </c>
      <c r="I22" s="45">
        <v>30090.32</v>
      </c>
      <c r="J22" s="48" t="s">
        <v>11</v>
      </c>
      <c r="K22" s="46">
        <v>16633.16</v>
      </c>
      <c r="L22" s="47" t="s">
        <v>12</v>
      </c>
      <c r="M22" s="40">
        <f t="shared" si="1"/>
        <v>102905.73249999998</v>
      </c>
      <c r="N22" s="7">
        <v>0.03</v>
      </c>
      <c r="O22" s="7">
        <v>1872741.75</v>
      </c>
      <c r="P22" s="7" t="s">
        <v>16</v>
      </c>
      <c r="Q22" s="9">
        <f t="shared" si="2"/>
        <v>56182.252499999995</v>
      </c>
      <c r="R22" s="17" t="s">
        <v>26</v>
      </c>
      <c r="S22" s="21">
        <v>18702.830000000002</v>
      </c>
      <c r="T22" s="16">
        <f t="shared" si="0"/>
        <v>48793.15</v>
      </c>
    </row>
    <row r="23" spans="1:20" s="4" customFormat="1" x14ac:dyDescent="0.25">
      <c r="A23" s="41">
        <v>20</v>
      </c>
      <c r="B23" s="19">
        <v>26</v>
      </c>
      <c r="C23" s="42">
        <v>45379</v>
      </c>
      <c r="D23" s="19">
        <v>5</v>
      </c>
      <c r="E23" s="19" t="s">
        <v>3</v>
      </c>
      <c r="F23" s="43">
        <v>0.22</v>
      </c>
      <c r="G23" s="44">
        <v>3</v>
      </c>
      <c r="H23" s="21">
        <v>18567.79</v>
      </c>
      <c r="I23" s="45">
        <v>30090.32</v>
      </c>
      <c r="J23" s="48" t="s">
        <v>11</v>
      </c>
      <c r="K23" s="45">
        <v>16633.16</v>
      </c>
      <c r="L23" s="47" t="s">
        <v>12</v>
      </c>
      <c r="M23" s="40">
        <f t="shared" si="1"/>
        <v>159087.98499999999</v>
      </c>
      <c r="N23" s="15">
        <v>0.06</v>
      </c>
      <c r="O23" s="15">
        <v>1872741.75</v>
      </c>
      <c r="P23" s="15" t="s">
        <v>16</v>
      </c>
      <c r="Q23" s="16">
        <f t="shared" si="2"/>
        <v>112364.50499999999</v>
      </c>
      <c r="R23" s="17" t="s">
        <v>26</v>
      </c>
      <c r="S23" s="21">
        <v>23637.95</v>
      </c>
      <c r="T23" s="16">
        <f t="shared" si="0"/>
        <v>53728.270000000004</v>
      </c>
    </row>
    <row r="24" spans="1:20" s="4" customFormat="1" x14ac:dyDescent="0.25">
      <c r="A24" s="41">
        <v>21</v>
      </c>
      <c r="B24" s="19">
        <v>16</v>
      </c>
      <c r="C24" s="42">
        <v>45364</v>
      </c>
      <c r="D24" s="19">
        <v>3</v>
      </c>
      <c r="E24" s="19" t="s">
        <v>3</v>
      </c>
      <c r="F24" s="43">
        <v>0.22</v>
      </c>
      <c r="G24" s="44">
        <v>3</v>
      </c>
      <c r="H24" s="21">
        <v>11140.67</v>
      </c>
      <c r="I24" s="45">
        <v>30090.32</v>
      </c>
      <c r="J24" s="48" t="s">
        <v>11</v>
      </c>
      <c r="K24" s="45">
        <v>16633.16</v>
      </c>
      <c r="L24" s="47" t="s">
        <v>12</v>
      </c>
      <c r="M24" s="40">
        <f t="shared" si="1"/>
        <v>327634.74249999999</v>
      </c>
      <c r="N24" s="15">
        <v>0.15</v>
      </c>
      <c r="O24" s="15">
        <v>1872741.75</v>
      </c>
      <c r="P24" s="15" t="s">
        <v>16</v>
      </c>
      <c r="Q24" s="16">
        <f t="shared" si="2"/>
        <v>280911.26250000001</v>
      </c>
      <c r="R24" s="17" t="s">
        <v>30</v>
      </c>
      <c r="S24" s="21">
        <v>41922.75</v>
      </c>
      <c r="T24" s="16">
        <f t="shared" si="0"/>
        <v>72013.070000000007</v>
      </c>
    </row>
    <row r="25" spans="1:20" s="4" customFormat="1" x14ac:dyDescent="0.25">
      <c r="A25" s="41">
        <v>22</v>
      </c>
      <c r="B25" s="19">
        <v>24</v>
      </c>
      <c r="C25" s="42">
        <v>45377</v>
      </c>
      <c r="D25" s="19">
        <v>15</v>
      </c>
      <c r="E25" s="19" t="s">
        <v>3</v>
      </c>
      <c r="F25" s="43">
        <v>0.4</v>
      </c>
      <c r="G25" s="44">
        <v>3</v>
      </c>
      <c r="H25" s="21">
        <v>39099.730000000003</v>
      </c>
      <c r="I25" s="45">
        <v>30090.32</v>
      </c>
      <c r="J25" s="48" t="s">
        <v>11</v>
      </c>
      <c r="K25" s="45">
        <v>28747.73</v>
      </c>
      <c r="L25" s="47" t="s">
        <v>14</v>
      </c>
      <c r="M25" s="40">
        <f t="shared" si="1"/>
        <v>513914.29524999997</v>
      </c>
      <c r="N25" s="15">
        <v>0.24299999999999999</v>
      </c>
      <c r="O25" s="15">
        <v>1872741.75</v>
      </c>
      <c r="P25" s="15" t="s">
        <v>16</v>
      </c>
      <c r="Q25" s="16">
        <f t="shared" si="2"/>
        <v>455076.24524999998</v>
      </c>
      <c r="R25" s="17" t="s">
        <v>29</v>
      </c>
      <c r="S25" s="21">
        <v>95279.58</v>
      </c>
      <c r="T25" s="16">
        <f t="shared" si="0"/>
        <v>125369.9</v>
      </c>
    </row>
    <row r="26" spans="1:20" s="4" customFormat="1" x14ac:dyDescent="0.25">
      <c r="A26" s="41">
        <v>23</v>
      </c>
      <c r="B26" s="19">
        <v>47</v>
      </c>
      <c r="C26" s="42">
        <v>45418</v>
      </c>
      <c r="D26" s="19">
        <v>7</v>
      </c>
      <c r="E26" s="19">
        <v>5</v>
      </c>
      <c r="F26" s="43">
        <v>0.38</v>
      </c>
      <c r="G26" s="44">
        <v>3</v>
      </c>
      <c r="H26" s="21">
        <v>1856.78</v>
      </c>
      <c r="I26" s="45">
        <v>30090.32</v>
      </c>
      <c r="J26" s="48" t="s">
        <v>11</v>
      </c>
      <c r="K26" s="45">
        <v>28747.73</v>
      </c>
      <c r="L26" s="47" t="s">
        <v>14</v>
      </c>
      <c r="M26" s="40">
        <f t="shared" si="1"/>
        <v>58838.05</v>
      </c>
      <c r="N26" s="15">
        <v>0</v>
      </c>
      <c r="O26" s="15">
        <v>0</v>
      </c>
      <c r="P26" s="15" t="s">
        <v>3</v>
      </c>
      <c r="Q26" s="16">
        <f t="shared" si="2"/>
        <v>0</v>
      </c>
      <c r="R26" s="16"/>
      <c r="S26" s="21">
        <v>37031.46</v>
      </c>
      <c r="T26" s="16">
        <f t="shared" si="0"/>
        <v>67121.78</v>
      </c>
    </row>
    <row r="27" spans="1:20" s="4" customFormat="1" ht="15" customHeight="1" x14ac:dyDescent="0.25">
      <c r="A27" s="41">
        <v>24</v>
      </c>
      <c r="B27" s="19">
        <v>21</v>
      </c>
      <c r="C27" s="42">
        <v>45372</v>
      </c>
      <c r="D27" s="19">
        <v>5</v>
      </c>
      <c r="E27" s="19" t="s">
        <v>3</v>
      </c>
      <c r="F27" s="43">
        <v>0.22</v>
      </c>
      <c r="G27" s="44">
        <v>3</v>
      </c>
      <c r="H27" s="21">
        <v>18567.79</v>
      </c>
      <c r="I27" s="45">
        <v>30090.32</v>
      </c>
      <c r="J27" s="48" t="s">
        <v>11</v>
      </c>
      <c r="K27" s="45">
        <v>16633.16</v>
      </c>
      <c r="L27" s="47" t="s">
        <v>12</v>
      </c>
      <c r="M27" s="40">
        <f t="shared" si="1"/>
        <v>84178.315000000002</v>
      </c>
      <c r="N27" s="15">
        <v>0.02</v>
      </c>
      <c r="O27" s="15">
        <v>1872741.75</v>
      </c>
      <c r="P27" s="15" t="s">
        <v>16</v>
      </c>
      <c r="Q27" s="16">
        <f t="shared" si="2"/>
        <v>37454.834999999999</v>
      </c>
      <c r="R27" s="17" t="s">
        <v>26</v>
      </c>
      <c r="S27" s="21">
        <v>30655.32</v>
      </c>
      <c r="T27" s="16">
        <f t="shared" si="0"/>
        <v>60745.64</v>
      </c>
    </row>
    <row r="28" spans="1:20" s="4" customFormat="1" x14ac:dyDescent="0.25">
      <c r="A28" s="41">
        <v>25</v>
      </c>
      <c r="B28" s="19">
        <v>25</v>
      </c>
      <c r="C28" s="42">
        <v>45379</v>
      </c>
      <c r="D28" s="19">
        <v>5</v>
      </c>
      <c r="E28" s="19" t="s">
        <v>3</v>
      </c>
      <c r="F28" s="43">
        <v>0.22</v>
      </c>
      <c r="G28" s="44">
        <v>3</v>
      </c>
      <c r="H28" s="21">
        <v>18567.79</v>
      </c>
      <c r="I28" s="45">
        <v>30090.32</v>
      </c>
      <c r="J28" s="48" t="s">
        <v>11</v>
      </c>
      <c r="K28" s="45">
        <v>16633.16</v>
      </c>
      <c r="L28" s="47" t="s">
        <v>12</v>
      </c>
      <c r="M28" s="40">
        <f t="shared" si="1"/>
        <v>93542.023749999993</v>
      </c>
      <c r="N28" s="15">
        <v>2.5000000000000001E-2</v>
      </c>
      <c r="O28" s="15">
        <v>1872741.75</v>
      </c>
      <c r="P28" s="15" t="s">
        <v>16</v>
      </c>
      <c r="Q28" s="16">
        <f t="shared" si="2"/>
        <v>46818.543750000004</v>
      </c>
      <c r="R28" s="17" t="s">
        <v>26</v>
      </c>
      <c r="S28" s="21">
        <v>31671.15</v>
      </c>
      <c r="T28" s="16">
        <f t="shared" si="0"/>
        <v>61761.47</v>
      </c>
    </row>
    <row r="29" spans="1:20" s="4" customFormat="1" x14ac:dyDescent="0.25">
      <c r="A29" s="41">
        <v>26</v>
      </c>
      <c r="B29" s="19">
        <v>20</v>
      </c>
      <c r="C29" s="42">
        <v>45372</v>
      </c>
      <c r="D29" s="19">
        <v>5</v>
      </c>
      <c r="E29" s="19" t="s">
        <v>3</v>
      </c>
      <c r="F29" s="43">
        <v>0.22</v>
      </c>
      <c r="G29" s="44">
        <v>3</v>
      </c>
      <c r="H29" s="21">
        <v>18567.79</v>
      </c>
      <c r="I29" s="45">
        <v>30090.32</v>
      </c>
      <c r="J29" s="48" t="s">
        <v>11</v>
      </c>
      <c r="K29" s="45">
        <v>16633.16</v>
      </c>
      <c r="L29" s="47" t="s">
        <v>12</v>
      </c>
      <c r="M29" s="40">
        <f t="shared" si="1"/>
        <v>130996.85875</v>
      </c>
      <c r="N29" s="15">
        <v>4.4999999999999998E-2</v>
      </c>
      <c r="O29" s="15">
        <v>1872741.75</v>
      </c>
      <c r="P29" s="15" t="s">
        <v>16</v>
      </c>
      <c r="Q29" s="16">
        <f t="shared" si="2"/>
        <v>84273.378750000003</v>
      </c>
      <c r="R29" s="17" t="s">
        <v>26</v>
      </c>
      <c r="S29" s="21">
        <v>21123.82</v>
      </c>
      <c r="T29" s="16">
        <f t="shared" si="0"/>
        <v>51214.14</v>
      </c>
    </row>
    <row r="30" spans="1:20" x14ac:dyDescent="0.25">
      <c r="A30" s="41">
        <v>27</v>
      </c>
      <c r="B30" s="19">
        <v>22</v>
      </c>
      <c r="C30" s="42">
        <v>45372</v>
      </c>
      <c r="D30" s="19">
        <v>5</v>
      </c>
      <c r="E30" s="19" t="s">
        <v>3</v>
      </c>
      <c r="F30" s="43">
        <v>0.22</v>
      </c>
      <c r="G30" s="44">
        <v>3</v>
      </c>
      <c r="H30" s="21">
        <v>18567.79</v>
      </c>
      <c r="I30" s="45">
        <v>30090.32</v>
      </c>
      <c r="J30" s="48" t="s">
        <v>11</v>
      </c>
      <c r="K30" s="46">
        <v>16633.16</v>
      </c>
      <c r="L30" s="47" t="s">
        <v>12</v>
      </c>
      <c r="M30" s="40">
        <f t="shared" si="1"/>
        <v>93542.023749999993</v>
      </c>
      <c r="N30" s="7">
        <v>2.5000000000000001E-2</v>
      </c>
      <c r="O30" s="15">
        <v>1872741.75</v>
      </c>
      <c r="P30" s="15" t="s">
        <v>16</v>
      </c>
      <c r="Q30" s="9">
        <f t="shared" si="2"/>
        <v>46818.543750000004</v>
      </c>
      <c r="R30" s="17" t="s">
        <v>27</v>
      </c>
      <c r="S30" s="21">
        <v>18840.919999999998</v>
      </c>
      <c r="T30" s="16">
        <f t="shared" si="0"/>
        <v>48931.24</v>
      </c>
    </row>
    <row r="31" spans="1:20" s="4" customFormat="1" x14ac:dyDescent="0.25">
      <c r="A31" s="41">
        <v>28</v>
      </c>
      <c r="B31" s="19">
        <v>23</v>
      </c>
      <c r="C31" s="42">
        <v>45373</v>
      </c>
      <c r="D31" s="19">
        <v>6</v>
      </c>
      <c r="E31" s="19" t="s">
        <v>3</v>
      </c>
      <c r="F31" s="43">
        <v>0.38</v>
      </c>
      <c r="G31" s="44">
        <v>3</v>
      </c>
      <c r="H31" s="21">
        <v>22281.35</v>
      </c>
      <c r="I31" s="45">
        <v>30090.32</v>
      </c>
      <c r="J31" s="48" t="s">
        <v>11</v>
      </c>
      <c r="K31" s="45">
        <v>28747.73</v>
      </c>
      <c r="L31" s="47" t="s">
        <v>14</v>
      </c>
      <c r="M31" s="40">
        <f t="shared" si="1"/>
        <v>171202.55499999999</v>
      </c>
      <c r="N31" s="15">
        <v>0.06</v>
      </c>
      <c r="O31" s="15">
        <v>1872741.75</v>
      </c>
      <c r="P31" s="15" t="s">
        <v>16</v>
      </c>
      <c r="Q31" s="16">
        <f t="shared" si="2"/>
        <v>112364.50499999999</v>
      </c>
      <c r="R31" s="17" t="s">
        <v>26</v>
      </c>
      <c r="S31" s="21">
        <v>56823.75</v>
      </c>
      <c r="T31" s="16">
        <f t="shared" si="0"/>
        <v>86914.07</v>
      </c>
    </row>
    <row r="32" spans="1:20" s="4" customFormat="1" x14ac:dyDescent="0.25">
      <c r="A32" s="41">
        <v>29</v>
      </c>
      <c r="B32" s="19">
        <v>99</v>
      </c>
      <c r="C32" s="42">
        <v>45481</v>
      </c>
      <c r="D32" s="19">
        <v>8</v>
      </c>
      <c r="E32" s="19" t="s">
        <v>3</v>
      </c>
      <c r="F32" s="43">
        <v>0.4</v>
      </c>
      <c r="G32" s="44">
        <v>3</v>
      </c>
      <c r="H32" s="21">
        <v>13925.85</v>
      </c>
      <c r="I32" s="45">
        <v>30090.32</v>
      </c>
      <c r="J32" s="48" t="s">
        <v>11</v>
      </c>
      <c r="K32" s="45">
        <v>28747.73</v>
      </c>
      <c r="L32" s="47" t="s">
        <v>14</v>
      </c>
      <c r="M32" s="40">
        <f t="shared" si="1"/>
        <v>58838.05</v>
      </c>
      <c r="N32" s="15">
        <v>0</v>
      </c>
      <c r="O32" s="15">
        <v>0</v>
      </c>
      <c r="P32" s="15" t="s">
        <v>3</v>
      </c>
      <c r="Q32" s="16">
        <f t="shared" si="2"/>
        <v>0</v>
      </c>
      <c r="R32" s="17"/>
      <c r="S32" s="21">
        <v>41781.360000000001</v>
      </c>
      <c r="T32" s="16">
        <f t="shared" si="0"/>
        <v>71871.679999999993</v>
      </c>
    </row>
    <row r="33" spans="1:20" x14ac:dyDescent="0.25">
      <c r="A33" s="41">
        <v>30</v>
      </c>
      <c r="B33" s="19">
        <v>28</v>
      </c>
      <c r="C33" s="42">
        <v>45390</v>
      </c>
      <c r="D33" s="19">
        <v>5</v>
      </c>
      <c r="E33" s="19" t="s">
        <v>3</v>
      </c>
      <c r="F33" s="45">
        <v>0.22</v>
      </c>
      <c r="G33" s="44">
        <v>3</v>
      </c>
      <c r="H33" s="21">
        <v>18567.79</v>
      </c>
      <c r="I33" s="45">
        <v>30090.32</v>
      </c>
      <c r="J33" s="48" t="s">
        <v>11</v>
      </c>
      <c r="K33" s="46">
        <v>16633.16</v>
      </c>
      <c r="L33" s="47" t="s">
        <v>12</v>
      </c>
      <c r="M33" s="40">
        <f t="shared" si="1"/>
        <v>112269.44125</v>
      </c>
      <c r="N33" s="15">
        <v>3.5000000000000003E-2</v>
      </c>
      <c r="O33" s="15">
        <v>1872741.75</v>
      </c>
      <c r="P33" s="15" t="s">
        <v>16</v>
      </c>
      <c r="Q33" s="9">
        <f t="shared" si="2"/>
        <v>65545.961250000008</v>
      </c>
      <c r="R33" s="17" t="s">
        <v>26</v>
      </c>
      <c r="S33" s="21">
        <v>18758.849999999999</v>
      </c>
      <c r="T33" s="16">
        <f t="shared" si="0"/>
        <v>48849.17</v>
      </c>
    </row>
    <row r="34" spans="1:20" s="4" customFormat="1" x14ac:dyDescent="0.25">
      <c r="A34" s="41">
        <v>31</v>
      </c>
      <c r="B34" s="19">
        <v>29</v>
      </c>
      <c r="C34" s="42">
        <v>45390</v>
      </c>
      <c r="D34" s="19">
        <v>3</v>
      </c>
      <c r="E34" s="19" t="s">
        <v>3</v>
      </c>
      <c r="F34" s="45">
        <v>0.22</v>
      </c>
      <c r="G34" s="44">
        <v>3</v>
      </c>
      <c r="H34" s="21">
        <v>11140.67</v>
      </c>
      <c r="I34" s="45">
        <v>30090.32</v>
      </c>
      <c r="J34" s="48" t="s">
        <v>11</v>
      </c>
      <c r="K34" s="45">
        <v>16633.16</v>
      </c>
      <c r="L34" s="47" t="s">
        <v>12</v>
      </c>
      <c r="M34" s="40">
        <f t="shared" si="1"/>
        <v>93542.023749999993</v>
      </c>
      <c r="N34" s="15">
        <v>2.5000000000000001E-2</v>
      </c>
      <c r="O34" s="15">
        <v>1872741.75</v>
      </c>
      <c r="P34" s="15" t="s">
        <v>16</v>
      </c>
      <c r="Q34" s="16">
        <f t="shared" si="2"/>
        <v>46818.543750000004</v>
      </c>
      <c r="R34" s="17" t="s">
        <v>26</v>
      </c>
      <c r="S34" s="21">
        <v>16727.22</v>
      </c>
      <c r="T34" s="16">
        <f t="shared" si="0"/>
        <v>46817.54</v>
      </c>
    </row>
    <row r="35" spans="1:20" s="4" customFormat="1" x14ac:dyDescent="0.25">
      <c r="A35" s="41">
        <v>32</v>
      </c>
      <c r="B35" s="19">
        <v>30</v>
      </c>
      <c r="C35" s="42">
        <v>45390</v>
      </c>
      <c r="D35" s="19">
        <v>9</v>
      </c>
      <c r="E35" s="19" t="s">
        <v>3</v>
      </c>
      <c r="F35" s="43">
        <v>0.38</v>
      </c>
      <c r="G35" s="44">
        <v>3</v>
      </c>
      <c r="H35" s="21">
        <v>33422.019999999997</v>
      </c>
      <c r="I35" s="45">
        <v>30090.32</v>
      </c>
      <c r="J35" s="48" t="s">
        <v>11</v>
      </c>
      <c r="K35" s="45">
        <v>28747.73</v>
      </c>
      <c r="L35" s="47" t="s">
        <v>14</v>
      </c>
      <c r="M35" s="40">
        <f t="shared" si="1"/>
        <v>321021.89500000002</v>
      </c>
      <c r="N35" s="15">
        <v>0.14000000000000001</v>
      </c>
      <c r="O35" s="15">
        <v>1872741.75</v>
      </c>
      <c r="P35" s="15" t="s">
        <v>16</v>
      </c>
      <c r="Q35" s="16">
        <f t="shared" si="2"/>
        <v>262183.84500000003</v>
      </c>
      <c r="R35" s="17" t="s">
        <v>29</v>
      </c>
      <c r="S35" s="5">
        <v>62291.57</v>
      </c>
      <c r="T35" s="16">
        <f t="shared" si="0"/>
        <v>92381.89</v>
      </c>
    </row>
    <row r="36" spans="1:20" x14ac:dyDescent="0.25">
      <c r="A36" s="41">
        <v>33</v>
      </c>
      <c r="B36" s="19">
        <v>31</v>
      </c>
      <c r="C36" s="42">
        <v>45393</v>
      </c>
      <c r="D36" s="19">
        <v>5</v>
      </c>
      <c r="E36" s="19" t="s">
        <v>3</v>
      </c>
      <c r="F36" s="43">
        <v>0.22</v>
      </c>
      <c r="G36" s="44">
        <v>3</v>
      </c>
      <c r="H36" s="21">
        <v>18567.79</v>
      </c>
      <c r="I36" s="45">
        <v>30090.32</v>
      </c>
      <c r="J36" s="48" t="s">
        <v>11</v>
      </c>
      <c r="K36" s="46">
        <v>16633.16</v>
      </c>
      <c r="L36" s="47" t="s">
        <v>12</v>
      </c>
      <c r="M36" s="40">
        <f t="shared" si="1"/>
        <v>116014.92474999999</v>
      </c>
      <c r="N36" s="15">
        <v>3.6999999999999998E-2</v>
      </c>
      <c r="O36" s="15">
        <v>1872741.75</v>
      </c>
      <c r="P36" s="15" t="s">
        <v>16</v>
      </c>
      <c r="Q36" s="9">
        <f t="shared" si="2"/>
        <v>69291.444749999995</v>
      </c>
      <c r="R36" s="17" t="s">
        <v>26</v>
      </c>
      <c r="S36" s="5">
        <v>19165.16</v>
      </c>
      <c r="T36" s="16">
        <f t="shared" si="0"/>
        <v>49255.479999999996</v>
      </c>
    </row>
    <row r="37" spans="1:20" s="4" customFormat="1" x14ac:dyDescent="0.25">
      <c r="A37" s="41">
        <v>34</v>
      </c>
      <c r="B37" s="19">
        <v>32</v>
      </c>
      <c r="C37" s="42">
        <v>45393</v>
      </c>
      <c r="D37" s="19">
        <v>10</v>
      </c>
      <c r="E37" s="19" t="s">
        <v>3</v>
      </c>
      <c r="F37" s="43">
        <v>0.38</v>
      </c>
      <c r="G37" s="44">
        <v>3</v>
      </c>
      <c r="H37" s="21">
        <v>37135.58</v>
      </c>
      <c r="I37" s="45">
        <v>30090.32</v>
      </c>
      <c r="J37" s="48" t="s">
        <v>11</v>
      </c>
      <c r="K37" s="45">
        <v>28747.73</v>
      </c>
      <c r="L37" s="47" t="s">
        <v>14</v>
      </c>
      <c r="M37" s="40">
        <f t="shared" si="1"/>
        <v>208657.39</v>
      </c>
      <c r="N37" s="15">
        <v>0.08</v>
      </c>
      <c r="O37" s="15">
        <v>1872741.75</v>
      </c>
      <c r="P37" s="15" t="s">
        <v>16</v>
      </c>
      <c r="Q37" s="16">
        <f t="shared" si="2"/>
        <v>149819.34</v>
      </c>
      <c r="R37" s="17" t="s">
        <v>29</v>
      </c>
      <c r="S37" s="5">
        <v>46511.72</v>
      </c>
      <c r="T37" s="16">
        <f t="shared" ref="T37:T65" si="3">I37+S37</f>
        <v>76602.040000000008</v>
      </c>
    </row>
    <row r="38" spans="1:20" s="4" customFormat="1" x14ac:dyDescent="0.25">
      <c r="A38" s="41">
        <v>35</v>
      </c>
      <c r="B38" s="19">
        <v>35</v>
      </c>
      <c r="C38" s="42">
        <v>45399</v>
      </c>
      <c r="D38" s="19">
        <v>4</v>
      </c>
      <c r="E38" s="19" t="s">
        <v>3</v>
      </c>
      <c r="F38" s="43">
        <v>0.22</v>
      </c>
      <c r="G38" s="44">
        <v>3</v>
      </c>
      <c r="H38" s="21">
        <v>14854.23</v>
      </c>
      <c r="I38" s="45">
        <v>30090.32</v>
      </c>
      <c r="J38" s="48" t="s">
        <v>11</v>
      </c>
      <c r="K38" s="45">
        <v>16633.16</v>
      </c>
      <c r="L38" s="47" t="s">
        <v>12</v>
      </c>
      <c r="M38" s="40">
        <f t="shared" si="1"/>
        <v>93542.023749999993</v>
      </c>
      <c r="N38" s="15">
        <v>2.5000000000000001E-2</v>
      </c>
      <c r="O38" s="15">
        <v>1872741.75</v>
      </c>
      <c r="P38" s="15" t="s">
        <v>16</v>
      </c>
      <c r="Q38" s="16">
        <f t="shared" si="2"/>
        <v>46818.543750000004</v>
      </c>
      <c r="R38" s="17" t="s">
        <v>26</v>
      </c>
      <c r="S38" s="5">
        <v>16527.22</v>
      </c>
      <c r="T38" s="16">
        <f t="shared" si="3"/>
        <v>46617.54</v>
      </c>
    </row>
    <row r="39" spans="1:20" x14ac:dyDescent="0.25">
      <c r="A39" s="41">
        <v>36</v>
      </c>
      <c r="B39" s="19">
        <v>36</v>
      </c>
      <c r="C39" s="42">
        <v>45399</v>
      </c>
      <c r="D39" s="19">
        <v>12</v>
      </c>
      <c r="E39" s="19" t="s">
        <v>3</v>
      </c>
      <c r="F39" s="43">
        <v>0.38</v>
      </c>
      <c r="G39" s="44">
        <v>3</v>
      </c>
      <c r="H39" s="21">
        <v>25994.91</v>
      </c>
      <c r="I39" s="45">
        <v>30090.32</v>
      </c>
      <c r="J39" s="48" t="s">
        <v>11</v>
      </c>
      <c r="K39" s="46">
        <v>28747.73</v>
      </c>
      <c r="L39" s="47" t="s">
        <v>14</v>
      </c>
      <c r="M39" s="40">
        <f t="shared" si="1"/>
        <v>133747.72</v>
      </c>
      <c r="N39" s="15">
        <v>0.04</v>
      </c>
      <c r="O39" s="15">
        <v>1872741.75</v>
      </c>
      <c r="P39" s="15" t="s">
        <v>16</v>
      </c>
      <c r="Q39" s="9">
        <f t="shared" si="2"/>
        <v>74909.67</v>
      </c>
      <c r="R39" s="17" t="s">
        <v>29</v>
      </c>
      <c r="S39" s="5">
        <v>23344.240000000002</v>
      </c>
      <c r="T39" s="16">
        <f t="shared" si="3"/>
        <v>53434.559999999998</v>
      </c>
    </row>
    <row r="40" spans="1:20" x14ac:dyDescent="0.25">
      <c r="A40" s="41">
        <v>37</v>
      </c>
      <c r="B40" s="19">
        <v>37</v>
      </c>
      <c r="C40" s="42">
        <v>45407</v>
      </c>
      <c r="D40" s="19">
        <v>6</v>
      </c>
      <c r="E40" s="19" t="s">
        <v>3</v>
      </c>
      <c r="F40" s="43">
        <v>0.22</v>
      </c>
      <c r="G40" s="44">
        <v>3</v>
      </c>
      <c r="H40" s="21">
        <v>22281.35</v>
      </c>
      <c r="I40" s="45">
        <v>30090.32</v>
      </c>
      <c r="J40" s="48" t="s">
        <v>11</v>
      </c>
      <c r="K40" s="46">
        <v>16633.16</v>
      </c>
      <c r="L40" s="47" t="s">
        <v>12</v>
      </c>
      <c r="M40" s="40">
        <f t="shared" si="1"/>
        <v>102905.73249999998</v>
      </c>
      <c r="N40" s="15">
        <v>0.03</v>
      </c>
      <c r="O40" s="15">
        <v>1872741.75</v>
      </c>
      <c r="P40" s="15" t="s">
        <v>16</v>
      </c>
      <c r="Q40" s="9">
        <f t="shared" si="2"/>
        <v>56182.252499999995</v>
      </c>
      <c r="R40" s="17" t="s">
        <v>26</v>
      </c>
      <c r="S40" s="5">
        <v>17868.03</v>
      </c>
      <c r="T40" s="16">
        <f t="shared" si="3"/>
        <v>47958.35</v>
      </c>
    </row>
    <row r="41" spans="1:20" s="4" customFormat="1" x14ac:dyDescent="0.25">
      <c r="A41" s="41">
        <v>38</v>
      </c>
      <c r="B41" s="19">
        <v>38</v>
      </c>
      <c r="C41" s="42">
        <v>45407</v>
      </c>
      <c r="D41" s="19">
        <v>3</v>
      </c>
      <c r="E41" s="19" t="s">
        <v>3</v>
      </c>
      <c r="F41" s="43">
        <v>0.22</v>
      </c>
      <c r="G41" s="44">
        <v>3</v>
      </c>
      <c r="H41" s="21">
        <v>11140.68</v>
      </c>
      <c r="I41" s="45">
        <v>30090.32</v>
      </c>
      <c r="J41" s="48" t="s">
        <v>11</v>
      </c>
      <c r="K41" s="45">
        <v>16633.16</v>
      </c>
      <c r="L41" s="47" t="s">
        <v>12</v>
      </c>
      <c r="M41" s="40">
        <f t="shared" si="1"/>
        <v>102905.73249999998</v>
      </c>
      <c r="N41" s="15">
        <v>0.03</v>
      </c>
      <c r="O41" s="15">
        <v>1872741.75</v>
      </c>
      <c r="P41" s="15" t="s">
        <v>16</v>
      </c>
      <c r="Q41" s="16">
        <f>N41*O41</f>
        <v>56182.252499999995</v>
      </c>
      <c r="R41" s="17" t="s">
        <v>26</v>
      </c>
      <c r="S41" s="5">
        <v>17743.03</v>
      </c>
      <c r="T41" s="16">
        <f t="shared" si="3"/>
        <v>47833.35</v>
      </c>
    </row>
    <row r="42" spans="1:20" s="4" customFormat="1" x14ac:dyDescent="0.25">
      <c r="A42" s="41">
        <v>39</v>
      </c>
      <c r="B42" s="19">
        <v>39</v>
      </c>
      <c r="C42" s="42">
        <v>45407</v>
      </c>
      <c r="D42" s="19">
        <v>5</v>
      </c>
      <c r="E42" s="19" t="s">
        <v>3</v>
      </c>
      <c r="F42" s="43">
        <v>0.22</v>
      </c>
      <c r="G42" s="44">
        <v>3</v>
      </c>
      <c r="H42" s="21">
        <v>18567.79</v>
      </c>
      <c r="I42" s="45">
        <v>30090.32</v>
      </c>
      <c r="J42" s="48" t="s">
        <v>11</v>
      </c>
      <c r="K42" s="45">
        <v>16633.16</v>
      </c>
      <c r="L42" s="47" t="s">
        <v>12</v>
      </c>
      <c r="M42" s="40">
        <f t="shared" si="1"/>
        <v>112269.44125</v>
      </c>
      <c r="N42" s="15">
        <v>3.5000000000000003E-2</v>
      </c>
      <c r="O42" s="15">
        <v>1872741.75</v>
      </c>
      <c r="P42" s="15" t="s">
        <v>16</v>
      </c>
      <c r="Q42" s="16">
        <f t="shared" si="2"/>
        <v>65545.961250000008</v>
      </c>
      <c r="R42" s="17" t="s">
        <v>27</v>
      </c>
      <c r="S42" s="5">
        <v>18683.849999999999</v>
      </c>
      <c r="T42" s="16">
        <f t="shared" si="3"/>
        <v>48774.17</v>
      </c>
    </row>
    <row r="43" spans="1:20" s="4" customFormat="1" x14ac:dyDescent="0.25">
      <c r="A43" s="41">
        <v>40</v>
      </c>
      <c r="B43" s="19">
        <v>40</v>
      </c>
      <c r="C43" s="42">
        <v>45407</v>
      </c>
      <c r="D43" s="19">
        <v>5</v>
      </c>
      <c r="E43" s="19" t="s">
        <v>3</v>
      </c>
      <c r="F43" s="43">
        <v>0.22</v>
      </c>
      <c r="G43" s="44">
        <v>3</v>
      </c>
      <c r="H43" s="21">
        <v>4641.96</v>
      </c>
      <c r="I43" s="45">
        <v>30090.32</v>
      </c>
      <c r="J43" s="48" t="s">
        <v>11</v>
      </c>
      <c r="K43" s="45">
        <v>16633.16</v>
      </c>
      <c r="L43" s="47" t="s">
        <v>12</v>
      </c>
      <c r="M43" s="40">
        <f t="shared" si="1"/>
        <v>112269.44125</v>
      </c>
      <c r="N43" s="15">
        <v>3.5000000000000003E-2</v>
      </c>
      <c r="O43" s="15">
        <v>1872741.75</v>
      </c>
      <c r="P43" s="15" t="s">
        <v>16</v>
      </c>
      <c r="Q43" s="16">
        <f t="shared" si="2"/>
        <v>65545.961250000008</v>
      </c>
      <c r="R43" s="17" t="s">
        <v>26</v>
      </c>
      <c r="S43" s="5">
        <v>18558.849999999999</v>
      </c>
      <c r="T43" s="16">
        <f t="shared" si="3"/>
        <v>48649.17</v>
      </c>
    </row>
    <row r="44" spans="1:20" x14ac:dyDescent="0.25">
      <c r="A44" s="41">
        <v>41</v>
      </c>
      <c r="B44" s="19">
        <v>41</v>
      </c>
      <c r="C44" s="42">
        <v>45407</v>
      </c>
      <c r="D44" s="19">
        <v>5</v>
      </c>
      <c r="E44" s="19" t="s">
        <v>3</v>
      </c>
      <c r="F44" s="43">
        <v>0.22</v>
      </c>
      <c r="G44" s="44">
        <v>3</v>
      </c>
      <c r="H44" s="21">
        <v>46723.48</v>
      </c>
      <c r="I44" s="45">
        <v>30090.32</v>
      </c>
      <c r="J44" s="48" t="s">
        <v>11</v>
      </c>
      <c r="K44" s="46">
        <v>16633.16</v>
      </c>
      <c r="L44" s="47" t="s">
        <v>12</v>
      </c>
      <c r="M44" s="40">
        <f t="shared" si="1"/>
        <v>84178.315000000002</v>
      </c>
      <c r="N44" s="15">
        <v>0.02</v>
      </c>
      <c r="O44" s="15">
        <v>1872741.75</v>
      </c>
      <c r="P44" s="15" t="s">
        <v>16</v>
      </c>
      <c r="Q44" s="9">
        <f t="shared" si="2"/>
        <v>37454.834999999999</v>
      </c>
      <c r="R44" s="17" t="s">
        <v>26</v>
      </c>
      <c r="S44" s="5">
        <v>15836.39</v>
      </c>
      <c r="T44" s="16">
        <f t="shared" si="3"/>
        <v>45926.71</v>
      </c>
    </row>
    <row r="45" spans="1:20" s="4" customFormat="1" x14ac:dyDescent="0.25">
      <c r="A45" s="41">
        <v>42</v>
      </c>
      <c r="B45" s="19">
        <v>42</v>
      </c>
      <c r="C45" s="42">
        <v>45407</v>
      </c>
      <c r="D45" s="19">
        <v>3</v>
      </c>
      <c r="E45" s="19" t="s">
        <v>3</v>
      </c>
      <c r="F45" s="43">
        <v>0.22</v>
      </c>
      <c r="G45" s="44">
        <v>3</v>
      </c>
      <c r="H45" s="21">
        <v>11140.67</v>
      </c>
      <c r="I45" s="45">
        <v>30090.32</v>
      </c>
      <c r="J45" s="48" t="s">
        <v>11</v>
      </c>
      <c r="K45" s="45">
        <v>16633.16</v>
      </c>
      <c r="L45" s="47" t="s">
        <v>12</v>
      </c>
      <c r="M45" s="40">
        <f t="shared" si="1"/>
        <v>159087.98499999999</v>
      </c>
      <c r="N45" s="15">
        <v>0.06</v>
      </c>
      <c r="O45" s="15">
        <v>1872741.75</v>
      </c>
      <c r="P45" s="15" t="s">
        <v>16</v>
      </c>
      <c r="Q45" s="16">
        <f t="shared" si="2"/>
        <v>112364.50499999999</v>
      </c>
      <c r="R45" s="17" t="s">
        <v>26</v>
      </c>
      <c r="S45" s="5">
        <v>24171.29</v>
      </c>
      <c r="T45" s="16">
        <f t="shared" si="3"/>
        <v>54261.61</v>
      </c>
    </row>
    <row r="46" spans="1:20" x14ac:dyDescent="0.25">
      <c r="A46" s="41">
        <v>43</v>
      </c>
      <c r="B46" s="19">
        <v>45</v>
      </c>
      <c r="C46" s="42">
        <v>45418</v>
      </c>
      <c r="D46" s="19">
        <v>5</v>
      </c>
      <c r="E46" s="19" t="s">
        <v>3</v>
      </c>
      <c r="F46" s="43">
        <v>0.22</v>
      </c>
      <c r="G46" s="44">
        <v>3</v>
      </c>
      <c r="H46" s="21">
        <v>18567.79</v>
      </c>
      <c r="I46" s="45">
        <v>30090.32</v>
      </c>
      <c r="J46" s="48" t="s">
        <v>11</v>
      </c>
      <c r="K46" s="46">
        <v>16633.16</v>
      </c>
      <c r="L46" s="47" t="s">
        <v>12</v>
      </c>
      <c r="M46" s="40">
        <f t="shared" si="1"/>
        <v>84178.315000000002</v>
      </c>
      <c r="N46" s="15">
        <v>0.02</v>
      </c>
      <c r="O46" s="15">
        <v>1872741.75</v>
      </c>
      <c r="P46" s="15" t="s">
        <v>16</v>
      </c>
      <c r="Q46" s="9">
        <f t="shared" si="2"/>
        <v>37454.834999999999</v>
      </c>
      <c r="R46" s="17" t="s">
        <v>26</v>
      </c>
      <c r="S46" s="5">
        <v>15836.39</v>
      </c>
      <c r="T46" s="16">
        <f t="shared" si="3"/>
        <v>45926.71</v>
      </c>
    </row>
    <row r="47" spans="1:20" x14ac:dyDescent="0.25">
      <c r="A47" s="41">
        <v>44</v>
      </c>
      <c r="B47" s="19">
        <v>46</v>
      </c>
      <c r="C47" s="42">
        <v>45418</v>
      </c>
      <c r="D47" s="19">
        <v>5</v>
      </c>
      <c r="E47" s="19" t="s">
        <v>3</v>
      </c>
      <c r="F47" s="43">
        <v>0.22</v>
      </c>
      <c r="G47" s="44">
        <v>3</v>
      </c>
      <c r="H47" s="21">
        <v>18567.79</v>
      </c>
      <c r="I47" s="45">
        <v>30090.32</v>
      </c>
      <c r="J47" s="48" t="s">
        <v>11</v>
      </c>
      <c r="K47" s="46">
        <v>16633.16</v>
      </c>
      <c r="L47" s="47" t="s">
        <v>12</v>
      </c>
      <c r="M47" s="40">
        <f t="shared" si="1"/>
        <v>84178.315000000002</v>
      </c>
      <c r="N47" s="15">
        <v>0.02</v>
      </c>
      <c r="O47" s="15">
        <v>1872741.75</v>
      </c>
      <c r="P47" s="15" t="s">
        <v>16</v>
      </c>
      <c r="Q47" s="9">
        <f t="shared" si="2"/>
        <v>37454.834999999999</v>
      </c>
      <c r="R47" s="17" t="s">
        <v>26</v>
      </c>
      <c r="S47" s="5">
        <v>15836.39</v>
      </c>
      <c r="T47" s="16">
        <f t="shared" si="3"/>
        <v>45926.71</v>
      </c>
    </row>
    <row r="48" spans="1:20" s="4" customFormat="1" x14ac:dyDescent="0.25">
      <c r="A48" s="41">
        <v>45</v>
      </c>
      <c r="B48" s="19">
        <v>50</v>
      </c>
      <c r="C48" s="42">
        <v>45428</v>
      </c>
      <c r="D48" s="19">
        <v>15</v>
      </c>
      <c r="E48" s="19" t="s">
        <v>3</v>
      </c>
      <c r="F48" s="43">
        <v>0.4</v>
      </c>
      <c r="G48" s="44">
        <v>3</v>
      </c>
      <c r="H48" s="21">
        <v>55703.38</v>
      </c>
      <c r="I48" s="45">
        <v>30090.32</v>
      </c>
      <c r="J48" s="48" t="s">
        <v>11</v>
      </c>
      <c r="K48" s="45">
        <v>28747.73</v>
      </c>
      <c r="L48" s="47" t="s">
        <v>14</v>
      </c>
      <c r="M48" s="40">
        <f t="shared" si="1"/>
        <v>770479.91500000004</v>
      </c>
      <c r="N48" s="15">
        <v>0.38</v>
      </c>
      <c r="O48" s="15">
        <v>1872741.75</v>
      </c>
      <c r="P48" s="15" t="s">
        <v>16</v>
      </c>
      <c r="Q48" s="16">
        <f t="shared" si="2"/>
        <v>711641.86499999999</v>
      </c>
      <c r="R48" s="17" t="s">
        <v>29</v>
      </c>
      <c r="S48" s="5">
        <v>220291.83</v>
      </c>
      <c r="T48" s="16">
        <f t="shared" si="3"/>
        <v>250382.15</v>
      </c>
    </row>
    <row r="49" spans="1:20" x14ac:dyDescent="0.25">
      <c r="A49" s="41">
        <v>46</v>
      </c>
      <c r="B49" s="19">
        <v>52</v>
      </c>
      <c r="C49" s="42">
        <v>45429</v>
      </c>
      <c r="D49" s="19">
        <v>5</v>
      </c>
      <c r="E49" s="19" t="s">
        <v>3</v>
      </c>
      <c r="F49" s="43">
        <v>0.22</v>
      </c>
      <c r="G49" s="44">
        <v>3</v>
      </c>
      <c r="H49" s="21">
        <v>18567.79</v>
      </c>
      <c r="I49" s="45">
        <v>30090.32</v>
      </c>
      <c r="J49" s="48" t="s">
        <v>11</v>
      </c>
      <c r="K49" s="46">
        <v>16633.16</v>
      </c>
      <c r="L49" s="47" t="s">
        <v>12</v>
      </c>
      <c r="M49" s="40">
        <f t="shared" si="1"/>
        <v>102905.73249999998</v>
      </c>
      <c r="N49" s="15">
        <v>0.03</v>
      </c>
      <c r="O49" s="15">
        <v>1872741.75</v>
      </c>
      <c r="P49" s="15" t="s">
        <v>16</v>
      </c>
      <c r="Q49" s="9">
        <f t="shared" si="2"/>
        <v>56182.252499999995</v>
      </c>
      <c r="R49" s="17" t="s">
        <v>26</v>
      </c>
      <c r="S49" s="5">
        <v>17793.03</v>
      </c>
      <c r="T49" s="16">
        <f t="shared" si="3"/>
        <v>47883.35</v>
      </c>
    </row>
    <row r="50" spans="1:20" x14ac:dyDescent="0.25">
      <c r="A50" s="41">
        <v>47</v>
      </c>
      <c r="B50" s="19">
        <v>53</v>
      </c>
      <c r="C50" s="42">
        <v>45429</v>
      </c>
      <c r="D50" s="19">
        <v>5</v>
      </c>
      <c r="E50" s="19" t="s">
        <v>3</v>
      </c>
      <c r="F50" s="43">
        <v>0.22</v>
      </c>
      <c r="G50" s="44">
        <v>3</v>
      </c>
      <c r="H50" s="21">
        <v>18567.79</v>
      </c>
      <c r="I50" s="45">
        <v>30090.32</v>
      </c>
      <c r="J50" s="48" t="s">
        <v>11</v>
      </c>
      <c r="K50" s="46">
        <v>16633.16</v>
      </c>
      <c r="L50" s="47" t="s">
        <v>12</v>
      </c>
      <c r="M50" s="40">
        <f t="shared" si="1"/>
        <v>102905.73249999998</v>
      </c>
      <c r="N50" s="15">
        <v>0.03</v>
      </c>
      <c r="O50" s="15">
        <v>1872741.75</v>
      </c>
      <c r="P50" s="15" t="s">
        <v>16</v>
      </c>
      <c r="Q50" s="9">
        <f t="shared" si="2"/>
        <v>56182.252499999995</v>
      </c>
      <c r="R50" s="17" t="s">
        <v>26</v>
      </c>
      <c r="S50" s="5">
        <v>17980.53</v>
      </c>
      <c r="T50" s="16">
        <f t="shared" si="3"/>
        <v>48070.85</v>
      </c>
    </row>
    <row r="51" spans="1:20" s="4" customFormat="1" x14ac:dyDescent="0.25">
      <c r="A51" s="41">
        <v>48</v>
      </c>
      <c r="B51" s="19">
        <v>55</v>
      </c>
      <c r="C51" s="42">
        <v>45429</v>
      </c>
      <c r="D51" s="19">
        <v>5</v>
      </c>
      <c r="E51" s="19" t="s">
        <v>3</v>
      </c>
      <c r="F51" s="43">
        <v>0.22</v>
      </c>
      <c r="G51" s="44">
        <v>3</v>
      </c>
      <c r="H51" s="21">
        <v>18567.79</v>
      </c>
      <c r="I51" s="45">
        <v>30090.32</v>
      </c>
      <c r="J51" s="48" t="s">
        <v>11</v>
      </c>
      <c r="K51" s="45">
        <v>16633.16</v>
      </c>
      <c r="L51" s="47" t="s">
        <v>12</v>
      </c>
      <c r="M51" s="40">
        <f t="shared" si="1"/>
        <v>177815.40250000003</v>
      </c>
      <c r="N51" s="15">
        <v>7.0000000000000007E-2</v>
      </c>
      <c r="O51" s="15">
        <v>1872741.75</v>
      </c>
      <c r="P51" s="15" t="s">
        <v>16</v>
      </c>
      <c r="Q51" s="16">
        <f t="shared" si="2"/>
        <v>131091.92250000002</v>
      </c>
      <c r="R51" s="17" t="s">
        <v>26</v>
      </c>
      <c r="S51" s="5">
        <v>25919.56</v>
      </c>
      <c r="T51" s="16">
        <f t="shared" si="3"/>
        <v>56009.880000000005</v>
      </c>
    </row>
    <row r="52" spans="1:20" s="4" customFormat="1" x14ac:dyDescent="0.25">
      <c r="A52" s="41">
        <v>49</v>
      </c>
      <c r="B52" s="19">
        <v>56</v>
      </c>
      <c r="C52" s="42">
        <v>45432</v>
      </c>
      <c r="D52" s="19">
        <v>10</v>
      </c>
      <c r="E52" s="19" t="s">
        <v>3</v>
      </c>
      <c r="F52" s="43">
        <v>0.22</v>
      </c>
      <c r="G52" s="44">
        <v>3</v>
      </c>
      <c r="H52" s="21">
        <v>9283.92</v>
      </c>
      <c r="I52" s="45">
        <v>30090.32</v>
      </c>
      <c r="J52" s="48" t="s">
        <v>11</v>
      </c>
      <c r="K52" s="45">
        <v>16633.16</v>
      </c>
      <c r="L52" s="47" t="s">
        <v>12</v>
      </c>
      <c r="M52" s="40">
        <f t="shared" si="1"/>
        <v>327634.74249999999</v>
      </c>
      <c r="N52" s="15">
        <v>0.15</v>
      </c>
      <c r="O52" s="15">
        <v>1872741.75</v>
      </c>
      <c r="P52" s="15" t="s">
        <v>16</v>
      </c>
      <c r="Q52" s="16">
        <f t="shared" si="2"/>
        <v>280911.26250000001</v>
      </c>
      <c r="R52" s="17" t="s">
        <v>26</v>
      </c>
      <c r="S52" s="5">
        <v>42422.75</v>
      </c>
      <c r="T52" s="16">
        <f t="shared" si="3"/>
        <v>72513.070000000007</v>
      </c>
    </row>
    <row r="53" spans="1:20" x14ac:dyDescent="0.25">
      <c r="A53" s="41">
        <v>50</v>
      </c>
      <c r="B53" s="19">
        <v>57</v>
      </c>
      <c r="C53" s="42">
        <v>45433</v>
      </c>
      <c r="D53" s="19">
        <v>6</v>
      </c>
      <c r="E53" s="19" t="s">
        <v>3</v>
      </c>
      <c r="F53" s="43">
        <v>0.22</v>
      </c>
      <c r="G53" s="44">
        <v>3</v>
      </c>
      <c r="H53" s="21">
        <v>22281.35</v>
      </c>
      <c r="I53" s="45">
        <v>30090.32</v>
      </c>
      <c r="J53" s="48" t="s">
        <v>11</v>
      </c>
      <c r="K53" s="46">
        <v>16633.16</v>
      </c>
      <c r="L53" s="47" t="s">
        <v>12</v>
      </c>
      <c r="M53" s="40">
        <f t="shared" si="1"/>
        <v>121633.15</v>
      </c>
      <c r="N53" s="15">
        <v>0.04</v>
      </c>
      <c r="O53" s="15">
        <v>1872741.75</v>
      </c>
      <c r="P53" s="15" t="s">
        <v>16</v>
      </c>
      <c r="Q53" s="9">
        <f t="shared" si="2"/>
        <v>74909.67</v>
      </c>
      <c r="R53" s="17" t="s">
        <v>27</v>
      </c>
      <c r="S53" s="5">
        <v>19824.64</v>
      </c>
      <c r="T53" s="16">
        <f t="shared" si="3"/>
        <v>49914.96</v>
      </c>
    </row>
    <row r="54" spans="1:20" s="4" customFormat="1" x14ac:dyDescent="0.25">
      <c r="A54" s="41">
        <v>51</v>
      </c>
      <c r="B54" s="19">
        <v>58</v>
      </c>
      <c r="C54" s="42">
        <v>45433</v>
      </c>
      <c r="D54" s="19">
        <v>3</v>
      </c>
      <c r="E54" s="19" t="s">
        <v>3</v>
      </c>
      <c r="F54" s="43">
        <v>0.22</v>
      </c>
      <c r="G54" s="44">
        <v>3</v>
      </c>
      <c r="H54" s="21">
        <v>2785.18</v>
      </c>
      <c r="I54" s="45">
        <v>30090.32</v>
      </c>
      <c r="J54" s="48" t="s">
        <v>11</v>
      </c>
      <c r="K54" s="45">
        <v>16633.16</v>
      </c>
      <c r="L54" s="47" t="s">
        <v>12</v>
      </c>
      <c r="M54" s="40">
        <f t="shared" si="1"/>
        <v>102905.73249999998</v>
      </c>
      <c r="N54" s="15">
        <v>0.03</v>
      </c>
      <c r="O54" s="15">
        <v>1872741.75</v>
      </c>
      <c r="P54" s="15" t="s">
        <v>16</v>
      </c>
      <c r="Q54" s="16">
        <f t="shared" si="2"/>
        <v>56182.252499999995</v>
      </c>
      <c r="R54" s="17" t="s">
        <v>26</v>
      </c>
      <c r="S54" s="5">
        <v>17793.03</v>
      </c>
      <c r="T54" s="16">
        <f t="shared" si="3"/>
        <v>47883.35</v>
      </c>
    </row>
    <row r="55" spans="1:20" x14ac:dyDescent="0.25">
      <c r="A55" s="41">
        <v>52</v>
      </c>
      <c r="B55" s="19">
        <v>59</v>
      </c>
      <c r="C55" s="42">
        <v>45433</v>
      </c>
      <c r="D55" s="19">
        <v>15</v>
      </c>
      <c r="E55" s="19" t="s">
        <v>3</v>
      </c>
      <c r="F55" s="43">
        <v>0.4</v>
      </c>
      <c r="G55" s="44">
        <v>3</v>
      </c>
      <c r="H55" s="21">
        <v>55703.37</v>
      </c>
      <c r="I55" s="45">
        <v>30090.32</v>
      </c>
      <c r="J55" s="48" t="s">
        <v>11</v>
      </c>
      <c r="K55" s="46">
        <v>28747.73</v>
      </c>
      <c r="L55" s="47" t="s">
        <v>14</v>
      </c>
      <c r="M55" s="40">
        <f t="shared" si="1"/>
        <v>115020.30249999999</v>
      </c>
      <c r="N55" s="15">
        <v>0.03</v>
      </c>
      <c r="O55" s="15">
        <v>1872741.75</v>
      </c>
      <c r="P55" s="15" t="s">
        <v>16</v>
      </c>
      <c r="Q55" s="9">
        <f t="shared" si="2"/>
        <v>56182.252499999995</v>
      </c>
      <c r="R55" s="17" t="s">
        <v>29</v>
      </c>
      <c r="S55" s="5">
        <v>34164.720000000001</v>
      </c>
      <c r="T55" s="16">
        <f t="shared" si="3"/>
        <v>64255.040000000001</v>
      </c>
    </row>
    <row r="56" spans="1:20" s="4" customFormat="1" x14ac:dyDescent="0.25">
      <c r="A56" s="41">
        <v>53</v>
      </c>
      <c r="B56" s="19">
        <v>60</v>
      </c>
      <c r="C56" s="42">
        <v>45433</v>
      </c>
      <c r="D56" s="19">
        <v>3</v>
      </c>
      <c r="E56" s="19" t="s">
        <v>3</v>
      </c>
      <c r="F56" s="43">
        <v>0.22</v>
      </c>
      <c r="G56" s="44">
        <v>3</v>
      </c>
      <c r="H56" s="21">
        <v>11140.68</v>
      </c>
      <c r="I56" s="45">
        <v>30090.32</v>
      </c>
      <c r="J56" s="48" t="s">
        <v>11</v>
      </c>
      <c r="K56" s="45">
        <v>16633.16</v>
      </c>
      <c r="L56" s="47" t="s">
        <v>12</v>
      </c>
      <c r="M56" s="40">
        <f t="shared" si="1"/>
        <v>121633.15</v>
      </c>
      <c r="N56" s="15">
        <v>0.04</v>
      </c>
      <c r="O56" s="15">
        <v>1872741.75</v>
      </c>
      <c r="P56" s="15" t="s">
        <v>16</v>
      </c>
      <c r="Q56" s="16">
        <f t="shared" si="2"/>
        <v>74909.67</v>
      </c>
      <c r="R56" s="17" t="s">
        <v>26</v>
      </c>
      <c r="S56" s="5">
        <v>19824.64</v>
      </c>
      <c r="T56" s="16">
        <f t="shared" si="3"/>
        <v>49914.96</v>
      </c>
    </row>
    <row r="57" spans="1:20" x14ac:dyDescent="0.25">
      <c r="A57" s="41">
        <v>54</v>
      </c>
      <c r="B57" s="19">
        <v>61</v>
      </c>
      <c r="C57" s="42">
        <v>45441</v>
      </c>
      <c r="D57" s="19">
        <v>5</v>
      </c>
      <c r="E57" s="19" t="s">
        <v>3</v>
      </c>
      <c r="F57" s="43">
        <v>0.22</v>
      </c>
      <c r="G57" s="44">
        <v>3</v>
      </c>
      <c r="H57" s="21">
        <v>18567.79</v>
      </c>
      <c r="I57" s="45">
        <v>30090.32</v>
      </c>
      <c r="J57" s="48" t="s">
        <v>11</v>
      </c>
      <c r="K57" s="46">
        <v>16633.16</v>
      </c>
      <c r="L57" s="47" t="s">
        <v>12</v>
      </c>
      <c r="M57" s="40">
        <f t="shared" si="1"/>
        <v>74814.606249999997</v>
      </c>
      <c r="N57" s="15">
        <v>1.4999999999999999E-2</v>
      </c>
      <c r="O57" s="15">
        <v>1872741.75</v>
      </c>
      <c r="P57" s="15" t="s">
        <v>16</v>
      </c>
      <c r="Q57" s="9">
        <f t="shared" si="2"/>
        <v>28091.126249999998</v>
      </c>
      <c r="R57" s="17" t="s">
        <v>26</v>
      </c>
      <c r="S57" s="5">
        <v>14745.54</v>
      </c>
      <c r="T57" s="16">
        <f t="shared" si="3"/>
        <v>44835.86</v>
      </c>
    </row>
    <row r="58" spans="1:20" x14ac:dyDescent="0.25">
      <c r="A58" s="41">
        <v>55</v>
      </c>
      <c r="B58" s="19">
        <v>62</v>
      </c>
      <c r="C58" s="42">
        <v>45441</v>
      </c>
      <c r="D58" s="19">
        <v>7</v>
      </c>
      <c r="E58" s="19" t="s">
        <v>3</v>
      </c>
      <c r="F58" s="43">
        <v>0.22</v>
      </c>
      <c r="G58" s="44">
        <v>3</v>
      </c>
      <c r="H58" s="21">
        <v>25994.91</v>
      </c>
      <c r="I58" s="45">
        <v>30090.32</v>
      </c>
      <c r="J58" s="48" t="s">
        <v>11</v>
      </c>
      <c r="K58" s="46">
        <v>16633.16</v>
      </c>
      <c r="L58" s="47" t="s">
        <v>12</v>
      </c>
      <c r="M58" s="40">
        <f t="shared" si="1"/>
        <v>102905.73249999998</v>
      </c>
      <c r="N58" s="15">
        <v>0.03</v>
      </c>
      <c r="O58" s="15">
        <v>1872741.75</v>
      </c>
      <c r="P58" s="15" t="s">
        <v>16</v>
      </c>
      <c r="Q58" s="9">
        <f t="shared" si="2"/>
        <v>56182.252499999995</v>
      </c>
      <c r="R58" s="17" t="s">
        <v>26</v>
      </c>
      <c r="S58" s="21">
        <v>17793.03</v>
      </c>
      <c r="T58" s="16">
        <f t="shared" si="3"/>
        <v>47883.35</v>
      </c>
    </row>
    <row r="59" spans="1:20" s="4" customFormat="1" x14ac:dyDescent="0.25">
      <c r="A59" s="41">
        <v>56</v>
      </c>
      <c r="B59" s="19">
        <v>63</v>
      </c>
      <c r="C59" s="42">
        <v>45441</v>
      </c>
      <c r="D59" s="19">
        <v>5</v>
      </c>
      <c r="E59" s="19" t="s">
        <v>3</v>
      </c>
      <c r="F59" s="43">
        <v>0.22</v>
      </c>
      <c r="G59" s="44">
        <v>3</v>
      </c>
      <c r="H59" s="21">
        <v>18567.79</v>
      </c>
      <c r="I59" s="45">
        <v>30090.32</v>
      </c>
      <c r="J59" s="48" t="s">
        <v>11</v>
      </c>
      <c r="K59" s="45">
        <v>16633.16</v>
      </c>
      <c r="L59" s="47" t="s">
        <v>12</v>
      </c>
      <c r="M59" s="40">
        <f t="shared" si="1"/>
        <v>121633.15</v>
      </c>
      <c r="N59" s="15">
        <v>0.04</v>
      </c>
      <c r="O59" s="15">
        <v>1872741.75</v>
      </c>
      <c r="P59" s="15" t="s">
        <v>16</v>
      </c>
      <c r="Q59" s="16">
        <f t="shared" si="2"/>
        <v>74909.67</v>
      </c>
      <c r="R59" s="17" t="s">
        <v>26</v>
      </c>
      <c r="S59" s="21">
        <v>19824.64</v>
      </c>
      <c r="T59" s="16">
        <f t="shared" si="3"/>
        <v>49914.96</v>
      </c>
    </row>
    <row r="60" spans="1:20" s="4" customFormat="1" x14ac:dyDescent="0.25">
      <c r="A60" s="41">
        <v>57</v>
      </c>
      <c r="B60" s="19">
        <v>64</v>
      </c>
      <c r="C60" s="42">
        <v>45441</v>
      </c>
      <c r="D60" s="19">
        <v>5</v>
      </c>
      <c r="E60" s="19" t="s">
        <v>3</v>
      </c>
      <c r="F60" s="43">
        <v>0.22</v>
      </c>
      <c r="G60" s="44">
        <v>3</v>
      </c>
      <c r="H60" s="21">
        <f>4641.96</f>
        <v>4641.96</v>
      </c>
      <c r="I60" s="45">
        <v>30090.32</v>
      </c>
      <c r="J60" s="48" t="s">
        <v>11</v>
      </c>
      <c r="K60" s="45">
        <v>16633.16</v>
      </c>
      <c r="L60" s="47" t="s">
        <v>12</v>
      </c>
      <c r="M60" s="40">
        <f t="shared" si="1"/>
        <v>262088.78125</v>
      </c>
      <c r="N60" s="15">
        <v>0.115</v>
      </c>
      <c r="O60" s="15">
        <v>1872741.75</v>
      </c>
      <c r="P60" s="15" t="s">
        <v>16</v>
      </c>
      <c r="Q60" s="16">
        <f t="shared" si="2"/>
        <v>215365.30125000002</v>
      </c>
      <c r="R60" s="17" t="s">
        <v>26</v>
      </c>
      <c r="S60" s="21">
        <v>50205.9</v>
      </c>
      <c r="T60" s="16">
        <f t="shared" si="3"/>
        <v>80296.22</v>
      </c>
    </row>
    <row r="61" spans="1:20" s="4" customFormat="1" x14ac:dyDescent="0.25">
      <c r="A61" s="41">
        <v>58</v>
      </c>
      <c r="B61" s="19">
        <v>65</v>
      </c>
      <c r="C61" s="42">
        <v>45442</v>
      </c>
      <c r="D61" s="19">
        <v>4</v>
      </c>
      <c r="E61" s="19" t="s">
        <v>3</v>
      </c>
      <c r="F61" s="43">
        <v>0.22</v>
      </c>
      <c r="G61" s="44">
        <v>3</v>
      </c>
      <c r="H61" s="21">
        <v>14854.23</v>
      </c>
      <c r="I61" s="45">
        <v>30090.32</v>
      </c>
      <c r="J61" s="48" t="s">
        <v>11</v>
      </c>
      <c r="K61" s="45">
        <v>16633.16</v>
      </c>
      <c r="L61" s="47" t="s">
        <v>12</v>
      </c>
      <c r="M61" s="40">
        <f t="shared" si="1"/>
        <v>140360.5675</v>
      </c>
      <c r="N61" s="15">
        <v>0.05</v>
      </c>
      <c r="O61" s="15">
        <v>1872741.75</v>
      </c>
      <c r="P61" s="15" t="s">
        <v>16</v>
      </c>
      <c r="Q61" s="16">
        <f t="shared" si="2"/>
        <v>93637.087500000009</v>
      </c>
      <c r="R61" s="17" t="s">
        <v>27</v>
      </c>
      <c r="S61" s="21">
        <v>21981.33</v>
      </c>
      <c r="T61" s="16">
        <f t="shared" si="3"/>
        <v>52071.65</v>
      </c>
    </row>
    <row r="62" spans="1:20" x14ac:dyDescent="0.25">
      <c r="A62" s="41">
        <v>59</v>
      </c>
      <c r="B62" s="19">
        <v>67</v>
      </c>
      <c r="C62" s="42">
        <v>45449</v>
      </c>
      <c r="D62" s="19">
        <v>5</v>
      </c>
      <c r="E62" s="19" t="s">
        <v>3</v>
      </c>
      <c r="F62" s="43">
        <v>0.22</v>
      </c>
      <c r="G62" s="44">
        <v>3</v>
      </c>
      <c r="H62" s="21">
        <v>18567.79</v>
      </c>
      <c r="I62" s="45">
        <v>30090.32</v>
      </c>
      <c r="J62" s="48" t="s">
        <v>11</v>
      </c>
      <c r="K62" s="46">
        <v>16633.16</v>
      </c>
      <c r="L62" s="47" t="s">
        <v>12</v>
      </c>
      <c r="M62" s="40">
        <f t="shared" si="1"/>
        <v>84178.315000000002</v>
      </c>
      <c r="N62" s="15">
        <v>0.02</v>
      </c>
      <c r="O62" s="15">
        <v>1872741.75</v>
      </c>
      <c r="P62" s="15" t="s">
        <v>16</v>
      </c>
      <c r="Q62" s="9">
        <f t="shared" si="2"/>
        <v>37454.834999999999</v>
      </c>
      <c r="R62" s="17" t="s">
        <v>27</v>
      </c>
      <c r="S62" s="5">
        <v>15761.39</v>
      </c>
      <c r="T62" s="16">
        <f t="shared" si="3"/>
        <v>45851.71</v>
      </c>
    </row>
    <row r="63" spans="1:20" x14ac:dyDescent="0.25">
      <c r="A63" s="41">
        <v>60</v>
      </c>
      <c r="B63" s="19">
        <v>68</v>
      </c>
      <c r="C63" s="42">
        <v>45449</v>
      </c>
      <c r="D63" s="19">
        <v>5</v>
      </c>
      <c r="E63" s="19" t="s">
        <v>3</v>
      </c>
      <c r="F63" s="43">
        <v>0.22</v>
      </c>
      <c r="G63" s="44">
        <v>3</v>
      </c>
      <c r="H63" s="21">
        <v>18567.79</v>
      </c>
      <c r="I63" s="45">
        <v>30090.32</v>
      </c>
      <c r="J63" s="48" t="s">
        <v>11</v>
      </c>
      <c r="K63" s="46">
        <v>16633.16</v>
      </c>
      <c r="L63" s="47" t="s">
        <v>12</v>
      </c>
      <c r="M63" s="40">
        <f t="shared" si="1"/>
        <v>74814.606249999997</v>
      </c>
      <c r="N63" s="15">
        <v>1.4999999999999999E-2</v>
      </c>
      <c r="O63" s="15">
        <v>1872741.75</v>
      </c>
      <c r="P63" s="15" t="s">
        <v>16</v>
      </c>
      <c r="Q63" s="9">
        <f t="shared" si="2"/>
        <v>28091.126249999998</v>
      </c>
      <c r="R63" s="17" t="s">
        <v>27</v>
      </c>
      <c r="S63" s="49">
        <v>14745.54</v>
      </c>
      <c r="T63" s="16">
        <f t="shared" si="3"/>
        <v>44835.86</v>
      </c>
    </row>
    <row r="64" spans="1:20" s="4" customFormat="1" x14ac:dyDescent="0.25">
      <c r="A64" s="41">
        <v>61</v>
      </c>
      <c r="B64" s="19">
        <v>124</v>
      </c>
      <c r="C64" s="42">
        <v>45526</v>
      </c>
      <c r="D64" s="19">
        <v>1</v>
      </c>
      <c r="E64" s="19" t="s">
        <v>3</v>
      </c>
      <c r="F64" s="43">
        <v>0.22</v>
      </c>
      <c r="G64" s="44">
        <v>3</v>
      </c>
      <c r="H64" s="21">
        <v>4641.95</v>
      </c>
      <c r="I64" s="45">
        <v>30090.32</v>
      </c>
      <c r="J64" s="48" t="s">
        <v>11</v>
      </c>
      <c r="K64" s="45">
        <v>16633.16</v>
      </c>
      <c r="L64" s="47" t="s">
        <v>12</v>
      </c>
      <c r="M64" s="40">
        <f t="shared" si="1"/>
        <v>121633.15</v>
      </c>
      <c r="N64" s="15">
        <v>0.04</v>
      </c>
      <c r="O64" s="15">
        <v>1872741.75</v>
      </c>
      <c r="P64" s="15" t="s">
        <v>16</v>
      </c>
      <c r="Q64" s="16">
        <f t="shared" si="2"/>
        <v>74909.67</v>
      </c>
      <c r="R64" s="17" t="s">
        <v>26</v>
      </c>
      <c r="S64" s="5">
        <v>19949.64</v>
      </c>
      <c r="T64" s="16">
        <f t="shared" si="3"/>
        <v>50039.96</v>
      </c>
    </row>
    <row r="65" spans="1:20" x14ac:dyDescent="0.25">
      <c r="A65" s="67">
        <v>62</v>
      </c>
      <c r="B65" s="67">
        <v>27</v>
      </c>
      <c r="C65" s="68">
        <v>45390</v>
      </c>
      <c r="D65" s="67">
        <v>5</v>
      </c>
      <c r="E65" s="69" t="s">
        <v>3</v>
      </c>
      <c r="F65" s="72">
        <v>0.22</v>
      </c>
      <c r="G65" s="73">
        <v>3</v>
      </c>
      <c r="H65" s="74">
        <v>18567.79</v>
      </c>
      <c r="I65" s="58">
        <v>30090.32</v>
      </c>
      <c r="J65" s="71" t="s">
        <v>11</v>
      </c>
      <c r="K65" s="64">
        <v>16633.16</v>
      </c>
      <c r="L65" s="66" t="s">
        <v>12</v>
      </c>
      <c r="M65" s="56">
        <f>I65+Q65+Q66</f>
        <v>143332.98149999999</v>
      </c>
      <c r="N65" s="15">
        <v>0.02</v>
      </c>
      <c r="O65" s="15">
        <v>1872741.75</v>
      </c>
      <c r="P65" s="15" t="s">
        <v>16</v>
      </c>
      <c r="Q65" s="9">
        <f t="shared" si="2"/>
        <v>37454.834999999999</v>
      </c>
      <c r="R65" s="61" t="s">
        <v>31</v>
      </c>
      <c r="S65" s="54">
        <v>42766.73</v>
      </c>
      <c r="T65" s="54">
        <f t="shared" si="3"/>
        <v>72857.05</v>
      </c>
    </row>
    <row r="66" spans="1:20" x14ac:dyDescent="0.25">
      <c r="A66" s="67"/>
      <c r="B66" s="67"/>
      <c r="C66" s="68"/>
      <c r="D66" s="67"/>
      <c r="E66" s="70"/>
      <c r="F66" s="72"/>
      <c r="G66" s="73"/>
      <c r="H66" s="74"/>
      <c r="I66" s="59"/>
      <c r="J66" s="65"/>
      <c r="K66" s="65"/>
      <c r="L66" s="65"/>
      <c r="M66" s="57"/>
      <c r="N66" s="15">
        <v>2.5000000000000001E-2</v>
      </c>
      <c r="O66" s="15">
        <v>3031513.06</v>
      </c>
      <c r="P66" s="15" t="s">
        <v>17</v>
      </c>
      <c r="Q66" s="9">
        <f t="shared" si="2"/>
        <v>75787.82650000001</v>
      </c>
      <c r="R66" s="62"/>
      <c r="S66" s="55"/>
      <c r="T66" s="55"/>
    </row>
    <row r="67" spans="1:20" s="4" customFormat="1" x14ac:dyDescent="0.25">
      <c r="A67" s="41">
        <v>63</v>
      </c>
      <c r="B67" s="19">
        <v>73</v>
      </c>
      <c r="C67" s="42">
        <v>45457</v>
      </c>
      <c r="D67" s="19">
        <v>3</v>
      </c>
      <c r="E67" s="19" t="s">
        <v>3</v>
      </c>
      <c r="F67" s="43">
        <v>0.22</v>
      </c>
      <c r="G67" s="44">
        <v>3</v>
      </c>
      <c r="H67" s="21">
        <v>11140.68</v>
      </c>
      <c r="I67" s="45">
        <v>30090.32</v>
      </c>
      <c r="J67" s="48" t="s">
        <v>11</v>
      </c>
      <c r="K67" s="45">
        <v>16633.16</v>
      </c>
      <c r="L67" s="47" t="s">
        <v>12</v>
      </c>
      <c r="M67" s="21">
        <f>I67+K67+Q67</f>
        <v>196542.82</v>
      </c>
      <c r="N67" s="15">
        <v>0.08</v>
      </c>
      <c r="O67" s="15">
        <v>1872741.75</v>
      </c>
      <c r="P67" s="15" t="s">
        <v>16</v>
      </c>
      <c r="Q67" s="16">
        <f t="shared" si="2"/>
        <v>149819.34</v>
      </c>
      <c r="R67" s="17" t="s">
        <v>26</v>
      </c>
      <c r="S67" s="5">
        <v>72383.429999999993</v>
      </c>
      <c r="T67" s="5">
        <f t="shared" ref="T67:T98" si="4">I67+S67</f>
        <v>102473.75</v>
      </c>
    </row>
    <row r="68" spans="1:20" s="4" customFormat="1" x14ac:dyDescent="0.25">
      <c r="A68" s="41">
        <v>64</v>
      </c>
      <c r="B68" s="19">
        <v>77</v>
      </c>
      <c r="C68" s="42">
        <v>45457</v>
      </c>
      <c r="D68" s="19">
        <v>5</v>
      </c>
      <c r="E68" s="19" t="s">
        <v>3</v>
      </c>
      <c r="F68" s="43">
        <v>0.22</v>
      </c>
      <c r="G68" s="44">
        <v>3</v>
      </c>
      <c r="H68" s="21">
        <v>18567.79</v>
      </c>
      <c r="I68" s="45">
        <v>30090.32</v>
      </c>
      <c r="J68" s="48" t="s">
        <v>11</v>
      </c>
      <c r="K68" s="45">
        <v>16633.16</v>
      </c>
      <c r="L68" s="47" t="s">
        <v>12</v>
      </c>
      <c r="M68" s="21">
        <f t="shared" ref="M68:M111" si="5">I68+K68+Q68</f>
        <v>299543.61625000002</v>
      </c>
      <c r="N68" s="15">
        <v>0.13500000000000001</v>
      </c>
      <c r="O68" s="15">
        <v>1872741.75</v>
      </c>
      <c r="P68" s="15" t="s">
        <v>16</v>
      </c>
      <c r="Q68" s="16">
        <f t="shared" si="2"/>
        <v>252820.13625000001</v>
      </c>
      <c r="R68" s="17" t="s">
        <v>26</v>
      </c>
      <c r="S68" s="5">
        <v>83557.440000000002</v>
      </c>
      <c r="T68" s="5">
        <f t="shared" si="4"/>
        <v>113647.76000000001</v>
      </c>
    </row>
    <row r="69" spans="1:20" s="4" customFormat="1" x14ac:dyDescent="0.25">
      <c r="A69" s="41">
        <v>65</v>
      </c>
      <c r="B69" s="19">
        <v>90</v>
      </c>
      <c r="C69" s="42">
        <v>45474</v>
      </c>
      <c r="D69" s="19">
        <v>5</v>
      </c>
      <c r="E69" s="19" t="s">
        <v>3</v>
      </c>
      <c r="F69" s="43">
        <v>0.22</v>
      </c>
      <c r="G69" s="44">
        <v>3</v>
      </c>
      <c r="H69" s="21">
        <v>18567.79</v>
      </c>
      <c r="I69" s="45">
        <v>30090.32</v>
      </c>
      <c r="J69" s="48" t="s">
        <v>11</v>
      </c>
      <c r="K69" s="45">
        <v>16633.16</v>
      </c>
      <c r="L69" s="47" t="s">
        <v>12</v>
      </c>
      <c r="M69" s="21">
        <f t="shared" si="5"/>
        <v>196542.82</v>
      </c>
      <c r="N69" s="15">
        <v>0.08</v>
      </c>
      <c r="O69" s="15">
        <v>1872741.75</v>
      </c>
      <c r="P69" s="15" t="s">
        <v>16</v>
      </c>
      <c r="Q69" s="16">
        <f t="shared" si="2"/>
        <v>149819.34</v>
      </c>
      <c r="R69" s="17" t="s">
        <v>26</v>
      </c>
      <c r="S69" s="5">
        <v>57614.39</v>
      </c>
      <c r="T69" s="5">
        <f t="shared" si="4"/>
        <v>87704.709999999992</v>
      </c>
    </row>
    <row r="70" spans="1:20" s="4" customFormat="1" x14ac:dyDescent="0.25">
      <c r="A70" s="41">
        <v>66</v>
      </c>
      <c r="B70" s="19">
        <v>72</v>
      </c>
      <c r="C70" s="42">
        <v>45457</v>
      </c>
      <c r="D70" s="19">
        <v>5</v>
      </c>
      <c r="E70" s="19" t="s">
        <v>3</v>
      </c>
      <c r="F70" s="43">
        <v>0.22</v>
      </c>
      <c r="G70" s="44">
        <v>3</v>
      </c>
      <c r="H70" s="21">
        <v>4641.96</v>
      </c>
      <c r="I70" s="45">
        <v>30090.32</v>
      </c>
      <c r="J70" s="48" t="s">
        <v>11</v>
      </c>
      <c r="K70" s="45">
        <v>16633.16</v>
      </c>
      <c r="L70" s="47" t="s">
        <v>12</v>
      </c>
      <c r="M70" s="21">
        <f t="shared" si="5"/>
        <v>121633.15</v>
      </c>
      <c r="N70" s="15">
        <v>0.04</v>
      </c>
      <c r="O70" s="15">
        <v>1872741.75</v>
      </c>
      <c r="P70" s="15" t="s">
        <v>16</v>
      </c>
      <c r="Q70" s="16">
        <f t="shared" ref="Q70:Q122" si="6">N70*O70</f>
        <v>74909.67</v>
      </c>
      <c r="R70" s="17" t="s">
        <v>26</v>
      </c>
      <c r="S70" s="5">
        <v>19887.14</v>
      </c>
      <c r="T70" s="5">
        <f t="shared" si="4"/>
        <v>49977.46</v>
      </c>
    </row>
    <row r="71" spans="1:20" s="4" customFormat="1" x14ac:dyDescent="0.25">
      <c r="A71" s="41">
        <v>67</v>
      </c>
      <c r="B71" s="19">
        <v>75</v>
      </c>
      <c r="C71" s="42">
        <v>45457</v>
      </c>
      <c r="D71" s="19">
        <v>5</v>
      </c>
      <c r="E71" s="19" t="s">
        <v>3</v>
      </c>
      <c r="F71" s="43">
        <v>0.22</v>
      </c>
      <c r="G71" s="44">
        <v>3</v>
      </c>
      <c r="H71" s="21">
        <v>18567.79</v>
      </c>
      <c r="I71" s="45">
        <v>30090.32</v>
      </c>
      <c r="J71" s="48" t="s">
        <v>11</v>
      </c>
      <c r="K71" s="45">
        <v>16633.16</v>
      </c>
      <c r="L71" s="47" t="s">
        <v>12</v>
      </c>
      <c r="M71" s="21">
        <f t="shared" si="5"/>
        <v>458726.66499999998</v>
      </c>
      <c r="N71" s="15">
        <v>0.22</v>
      </c>
      <c r="O71" s="15">
        <v>1872741.75</v>
      </c>
      <c r="P71" s="15" t="s">
        <v>16</v>
      </c>
      <c r="Q71" s="16">
        <f t="shared" si="6"/>
        <v>412003.185</v>
      </c>
      <c r="R71" s="17" t="s">
        <v>26</v>
      </c>
      <c r="S71" s="5">
        <v>56644.19</v>
      </c>
      <c r="T71" s="5">
        <f t="shared" si="4"/>
        <v>86734.510000000009</v>
      </c>
    </row>
    <row r="72" spans="1:20" x14ac:dyDescent="0.25">
      <c r="A72" s="41">
        <v>68</v>
      </c>
      <c r="B72" s="19">
        <v>78</v>
      </c>
      <c r="C72" s="42">
        <v>45461</v>
      </c>
      <c r="D72" s="19">
        <v>5</v>
      </c>
      <c r="E72" s="19" t="s">
        <v>3</v>
      </c>
      <c r="F72" s="43">
        <v>0.22</v>
      </c>
      <c r="G72" s="44">
        <v>3</v>
      </c>
      <c r="H72" s="21">
        <v>18567.79</v>
      </c>
      <c r="I72" s="45">
        <v>30090.32</v>
      </c>
      <c r="J72" s="48" t="s">
        <v>11</v>
      </c>
      <c r="K72" s="46">
        <v>16633.16</v>
      </c>
      <c r="L72" s="47" t="s">
        <v>12</v>
      </c>
      <c r="M72" s="21">
        <f t="shared" si="5"/>
        <v>102905.73249999998</v>
      </c>
      <c r="N72" s="15">
        <v>0.03</v>
      </c>
      <c r="O72" s="15">
        <v>1872741.75</v>
      </c>
      <c r="P72" s="15" t="s">
        <v>16</v>
      </c>
      <c r="Q72" s="9">
        <f t="shared" si="6"/>
        <v>56182.252499999995</v>
      </c>
      <c r="R72" s="17" t="s">
        <v>26</v>
      </c>
      <c r="S72" s="5">
        <v>17793.03</v>
      </c>
      <c r="T72" s="5">
        <f t="shared" si="4"/>
        <v>47883.35</v>
      </c>
    </row>
    <row r="73" spans="1:20" s="4" customFormat="1" x14ac:dyDescent="0.25">
      <c r="A73" s="41">
        <v>69</v>
      </c>
      <c r="B73" s="19">
        <v>83</v>
      </c>
      <c r="C73" s="42">
        <v>45471</v>
      </c>
      <c r="D73" s="19">
        <v>5</v>
      </c>
      <c r="E73" s="19" t="s">
        <v>3</v>
      </c>
      <c r="F73" s="43">
        <v>0.22</v>
      </c>
      <c r="G73" s="44">
        <v>3</v>
      </c>
      <c r="H73" s="21">
        <v>18567.79</v>
      </c>
      <c r="I73" s="45">
        <v>30090.32</v>
      </c>
      <c r="J73" s="48" t="s">
        <v>11</v>
      </c>
      <c r="K73" s="45">
        <v>16633.16</v>
      </c>
      <c r="L73" s="47" t="s">
        <v>12</v>
      </c>
      <c r="M73" s="21">
        <f t="shared" si="5"/>
        <v>74814.606249999997</v>
      </c>
      <c r="N73" s="15">
        <v>1.4999999999999999E-2</v>
      </c>
      <c r="O73" s="15">
        <v>1872741.75</v>
      </c>
      <c r="P73" s="15" t="s">
        <v>16</v>
      </c>
      <c r="Q73" s="16">
        <f t="shared" si="6"/>
        <v>28091.126249999998</v>
      </c>
      <c r="R73" s="17" t="s">
        <v>26</v>
      </c>
      <c r="S73" s="5">
        <v>19149.57</v>
      </c>
      <c r="T73" s="5">
        <f t="shared" si="4"/>
        <v>49239.89</v>
      </c>
    </row>
    <row r="74" spans="1:20" s="4" customFormat="1" x14ac:dyDescent="0.25">
      <c r="A74" s="41">
        <v>70</v>
      </c>
      <c r="B74" s="19">
        <v>84</v>
      </c>
      <c r="C74" s="42">
        <v>45474</v>
      </c>
      <c r="D74" s="19">
        <v>15</v>
      </c>
      <c r="E74" s="19" t="s">
        <v>3</v>
      </c>
      <c r="F74" s="43">
        <v>0.4</v>
      </c>
      <c r="G74" s="44">
        <v>3</v>
      </c>
      <c r="H74" s="5">
        <v>13925.88</v>
      </c>
      <c r="I74" s="45">
        <v>30090.32</v>
      </c>
      <c r="J74" s="48" t="s">
        <v>11</v>
      </c>
      <c r="K74" s="45">
        <v>28747.73</v>
      </c>
      <c r="L74" s="47" t="s">
        <v>14</v>
      </c>
      <c r="M74" s="21">
        <f t="shared" si="5"/>
        <v>246112.22500000003</v>
      </c>
      <c r="N74" s="15">
        <v>0.1</v>
      </c>
      <c r="O74" s="15">
        <v>1872741.75</v>
      </c>
      <c r="P74" s="15" t="s">
        <v>16</v>
      </c>
      <c r="Q74" s="16">
        <f t="shared" si="6"/>
        <v>187274.17500000002</v>
      </c>
      <c r="R74" s="17" t="s">
        <v>29</v>
      </c>
      <c r="S74" s="5">
        <v>38275.160000000003</v>
      </c>
      <c r="T74" s="5">
        <f t="shared" si="4"/>
        <v>68365.48000000001</v>
      </c>
    </row>
    <row r="75" spans="1:20" s="4" customFormat="1" x14ac:dyDescent="0.25">
      <c r="A75" s="41">
        <v>71</v>
      </c>
      <c r="B75" s="19">
        <v>85</v>
      </c>
      <c r="C75" s="42">
        <v>45474</v>
      </c>
      <c r="D75" s="19">
        <v>15</v>
      </c>
      <c r="E75" s="19" t="s">
        <v>3</v>
      </c>
      <c r="F75" s="43">
        <v>0.22</v>
      </c>
      <c r="G75" s="44">
        <v>3</v>
      </c>
      <c r="H75" s="21">
        <v>4641.96</v>
      </c>
      <c r="I75" s="45">
        <v>30090.32</v>
      </c>
      <c r="J75" s="48" t="s">
        <v>11</v>
      </c>
      <c r="K75" s="45">
        <v>16633.16</v>
      </c>
      <c r="L75" s="47" t="s">
        <v>12</v>
      </c>
      <c r="M75" s="21">
        <f t="shared" si="5"/>
        <v>280816.19874999998</v>
      </c>
      <c r="N75" s="15">
        <v>0.125</v>
      </c>
      <c r="O75" s="15">
        <v>1872741.75</v>
      </c>
      <c r="P75" s="15" t="s">
        <v>16</v>
      </c>
      <c r="Q75" s="16">
        <f t="shared" si="6"/>
        <v>234092.71875</v>
      </c>
      <c r="R75" s="17" t="s">
        <v>32</v>
      </c>
      <c r="S75" s="5">
        <v>43902.78</v>
      </c>
      <c r="T75" s="5">
        <f t="shared" si="4"/>
        <v>73993.100000000006</v>
      </c>
    </row>
    <row r="76" spans="1:20" x14ac:dyDescent="0.25">
      <c r="A76" s="41">
        <v>72</v>
      </c>
      <c r="B76" s="19">
        <v>87</v>
      </c>
      <c r="C76" s="42">
        <v>45474</v>
      </c>
      <c r="D76" s="19">
        <v>5</v>
      </c>
      <c r="E76" s="19" t="s">
        <v>3</v>
      </c>
      <c r="F76" s="43">
        <v>0.22</v>
      </c>
      <c r="G76" s="44">
        <v>3</v>
      </c>
      <c r="H76" s="21">
        <v>18567.79</v>
      </c>
      <c r="I76" s="45">
        <v>30090.32</v>
      </c>
      <c r="J76" s="48" t="s">
        <v>11</v>
      </c>
      <c r="K76" s="46">
        <v>16633.16</v>
      </c>
      <c r="L76" s="47" t="s">
        <v>12</v>
      </c>
      <c r="M76" s="21">
        <f t="shared" si="5"/>
        <v>102905.73249999998</v>
      </c>
      <c r="N76" s="15">
        <v>0.03</v>
      </c>
      <c r="O76" s="15">
        <v>1872741.75</v>
      </c>
      <c r="P76" s="15" t="s">
        <v>16</v>
      </c>
      <c r="Q76" s="9">
        <f t="shared" si="6"/>
        <v>56182.252499999995</v>
      </c>
      <c r="R76" s="17" t="s">
        <v>26</v>
      </c>
      <c r="S76" s="5">
        <v>17793.03</v>
      </c>
      <c r="T76" s="5">
        <f t="shared" si="4"/>
        <v>47883.35</v>
      </c>
    </row>
    <row r="77" spans="1:20" x14ac:dyDescent="0.25">
      <c r="A77" s="41">
        <v>73</v>
      </c>
      <c r="B77" s="19">
        <v>89</v>
      </c>
      <c r="C77" s="42">
        <v>45474</v>
      </c>
      <c r="D77" s="19">
        <v>15</v>
      </c>
      <c r="E77" s="19" t="s">
        <v>3</v>
      </c>
      <c r="F77" s="43">
        <v>0.22</v>
      </c>
      <c r="G77" s="44">
        <v>3</v>
      </c>
      <c r="H77" s="21">
        <v>46723.48</v>
      </c>
      <c r="I77" s="45">
        <v>30090.32</v>
      </c>
      <c r="J77" s="48" t="s">
        <v>11</v>
      </c>
      <c r="K77" s="46">
        <v>16633.16</v>
      </c>
      <c r="L77" s="47" t="s">
        <v>12</v>
      </c>
      <c r="M77" s="21">
        <f t="shared" si="5"/>
        <v>102905.73249999998</v>
      </c>
      <c r="N77" s="15">
        <v>0.03</v>
      </c>
      <c r="O77" s="15">
        <v>1872741.75</v>
      </c>
      <c r="P77" s="15" t="s">
        <v>16</v>
      </c>
      <c r="Q77" s="9">
        <f t="shared" si="6"/>
        <v>56182.252499999995</v>
      </c>
      <c r="R77" s="17" t="s">
        <v>27</v>
      </c>
      <c r="S77" s="5">
        <v>17793.03</v>
      </c>
      <c r="T77" s="5">
        <f t="shared" si="4"/>
        <v>47883.35</v>
      </c>
    </row>
    <row r="78" spans="1:20" x14ac:dyDescent="0.25">
      <c r="A78" s="41">
        <v>74</v>
      </c>
      <c r="B78" s="19">
        <v>91</v>
      </c>
      <c r="C78" s="42">
        <v>45474</v>
      </c>
      <c r="D78" s="19">
        <v>5</v>
      </c>
      <c r="E78" s="19" t="s">
        <v>3</v>
      </c>
      <c r="F78" s="43">
        <v>0.22</v>
      </c>
      <c r="G78" s="44">
        <v>3</v>
      </c>
      <c r="H78" s="21">
        <v>18567.79</v>
      </c>
      <c r="I78" s="45">
        <v>30090.32</v>
      </c>
      <c r="J78" s="48" t="s">
        <v>11</v>
      </c>
      <c r="K78" s="46">
        <v>16633.16</v>
      </c>
      <c r="L78" s="47" t="s">
        <v>12</v>
      </c>
      <c r="M78" s="21">
        <f t="shared" si="5"/>
        <v>74814.606249999997</v>
      </c>
      <c r="N78" s="15">
        <v>1.4999999999999999E-2</v>
      </c>
      <c r="O78" s="15">
        <v>1872741.75</v>
      </c>
      <c r="P78" s="15" t="s">
        <v>16</v>
      </c>
      <c r="Q78" s="9">
        <f t="shared" si="6"/>
        <v>28091.126249999998</v>
      </c>
      <c r="R78" s="17" t="s">
        <v>26</v>
      </c>
      <c r="S78" s="5">
        <v>14745.54</v>
      </c>
      <c r="T78" s="5">
        <f t="shared" si="4"/>
        <v>44835.86</v>
      </c>
    </row>
    <row r="79" spans="1:20" x14ac:dyDescent="0.25">
      <c r="A79" s="41">
        <v>75</v>
      </c>
      <c r="B79" s="19">
        <v>92</v>
      </c>
      <c r="C79" s="42">
        <v>45475</v>
      </c>
      <c r="D79" s="19">
        <v>15</v>
      </c>
      <c r="E79" s="19" t="s">
        <v>3</v>
      </c>
      <c r="F79" s="43">
        <v>0.22</v>
      </c>
      <c r="G79" s="44">
        <v>3</v>
      </c>
      <c r="H79" s="21">
        <v>46723.48</v>
      </c>
      <c r="I79" s="45">
        <v>30090.32</v>
      </c>
      <c r="J79" s="48" t="s">
        <v>11</v>
      </c>
      <c r="K79" s="46">
        <v>16633.16</v>
      </c>
      <c r="L79" s="47" t="s">
        <v>12</v>
      </c>
      <c r="M79" s="21">
        <f t="shared" si="5"/>
        <v>46723.479999999996</v>
      </c>
      <c r="N79" s="15">
        <v>0</v>
      </c>
      <c r="O79" s="15">
        <v>0</v>
      </c>
      <c r="P79" s="15" t="s">
        <v>3</v>
      </c>
      <c r="Q79" s="9">
        <f t="shared" si="6"/>
        <v>0</v>
      </c>
      <c r="R79" s="17"/>
      <c r="S79" s="5">
        <v>24979</v>
      </c>
      <c r="T79" s="5">
        <f t="shared" si="4"/>
        <v>55069.32</v>
      </c>
    </row>
    <row r="80" spans="1:20" x14ac:dyDescent="0.25">
      <c r="A80" s="41">
        <v>76</v>
      </c>
      <c r="B80" s="19">
        <v>94</v>
      </c>
      <c r="C80" s="42">
        <v>45475</v>
      </c>
      <c r="D80" s="19">
        <v>10</v>
      </c>
      <c r="E80" s="19" t="s">
        <v>3</v>
      </c>
      <c r="F80" s="43">
        <v>0.22</v>
      </c>
      <c r="G80" s="44">
        <v>3</v>
      </c>
      <c r="H80" s="21">
        <v>37135.58</v>
      </c>
      <c r="I80" s="45">
        <v>30090.32</v>
      </c>
      <c r="J80" s="48" t="s">
        <v>11</v>
      </c>
      <c r="K80" s="46">
        <v>16633.16</v>
      </c>
      <c r="L80" s="47" t="s">
        <v>12</v>
      </c>
      <c r="M80" s="21">
        <f t="shared" si="5"/>
        <v>159087.98499999999</v>
      </c>
      <c r="N80" s="15">
        <v>0.06</v>
      </c>
      <c r="O80" s="15">
        <v>1872741.75</v>
      </c>
      <c r="P80" s="15" t="s">
        <v>16</v>
      </c>
      <c r="Q80" s="9">
        <f t="shared" si="6"/>
        <v>112364.50499999999</v>
      </c>
      <c r="R80" s="17" t="s">
        <v>26</v>
      </c>
      <c r="S80" s="5">
        <v>23887.95</v>
      </c>
      <c r="T80" s="5">
        <f t="shared" si="4"/>
        <v>53978.270000000004</v>
      </c>
    </row>
    <row r="81" spans="1:20" x14ac:dyDescent="0.25">
      <c r="A81" s="41">
        <v>77</v>
      </c>
      <c r="B81" s="19">
        <v>95</v>
      </c>
      <c r="C81" s="42">
        <v>45475</v>
      </c>
      <c r="D81" s="19">
        <v>8</v>
      </c>
      <c r="E81" s="19" t="s">
        <v>3</v>
      </c>
      <c r="F81" s="43">
        <v>0.22</v>
      </c>
      <c r="G81" s="44">
        <v>3</v>
      </c>
      <c r="H81" s="21">
        <v>29708.47</v>
      </c>
      <c r="I81" s="45">
        <v>30090.32</v>
      </c>
      <c r="J81" s="48" t="s">
        <v>11</v>
      </c>
      <c r="K81" s="46">
        <v>16633.16</v>
      </c>
      <c r="L81" s="47" t="s">
        <v>12</v>
      </c>
      <c r="M81" s="21">
        <f t="shared" si="5"/>
        <v>121633.15</v>
      </c>
      <c r="N81" s="15">
        <v>0.04</v>
      </c>
      <c r="O81" s="15">
        <v>1872741.75</v>
      </c>
      <c r="P81" s="15" t="s">
        <v>16</v>
      </c>
      <c r="Q81" s="9">
        <f t="shared" si="6"/>
        <v>74909.67</v>
      </c>
      <c r="R81" s="17" t="s">
        <v>26</v>
      </c>
      <c r="S81" s="5">
        <v>19887.14</v>
      </c>
      <c r="T81" s="5">
        <f t="shared" si="4"/>
        <v>49977.46</v>
      </c>
    </row>
    <row r="82" spans="1:20" x14ac:dyDescent="0.25">
      <c r="A82" s="41">
        <v>78</v>
      </c>
      <c r="B82" s="19">
        <v>96</v>
      </c>
      <c r="C82" s="42">
        <v>45475</v>
      </c>
      <c r="D82" s="19">
        <v>15</v>
      </c>
      <c r="E82" s="19" t="s">
        <v>3</v>
      </c>
      <c r="F82" s="43">
        <v>0.4</v>
      </c>
      <c r="G82" s="44">
        <v>3</v>
      </c>
      <c r="H82" s="21">
        <v>55703.37</v>
      </c>
      <c r="I82" s="45">
        <v>30090.32</v>
      </c>
      <c r="J82" s="48" t="s">
        <v>11</v>
      </c>
      <c r="K82" s="46">
        <v>28747.73</v>
      </c>
      <c r="L82" s="47" t="s">
        <v>14</v>
      </c>
      <c r="M82" s="21">
        <f t="shared" si="5"/>
        <v>152475.13750000001</v>
      </c>
      <c r="N82" s="15">
        <v>0.05</v>
      </c>
      <c r="O82" s="15">
        <v>1872741.75</v>
      </c>
      <c r="P82" s="15" t="s">
        <v>16</v>
      </c>
      <c r="Q82" s="9">
        <f t="shared" si="6"/>
        <v>93637.087500000009</v>
      </c>
      <c r="R82" s="17" t="s">
        <v>29</v>
      </c>
      <c r="S82" s="5">
        <v>25307.360000000001</v>
      </c>
      <c r="T82" s="5">
        <f t="shared" si="4"/>
        <v>55397.68</v>
      </c>
    </row>
    <row r="83" spans="1:20" x14ac:dyDescent="0.25">
      <c r="A83" s="41">
        <v>81</v>
      </c>
      <c r="B83" s="19">
        <v>104</v>
      </c>
      <c r="C83" s="42">
        <v>45490</v>
      </c>
      <c r="D83" s="19">
        <v>15</v>
      </c>
      <c r="E83" s="19">
        <v>5</v>
      </c>
      <c r="F83" s="43">
        <v>0.4</v>
      </c>
      <c r="G83" s="44">
        <v>3</v>
      </c>
      <c r="H83" s="21">
        <v>46419.5</v>
      </c>
      <c r="I83" s="45">
        <v>30090.32</v>
      </c>
      <c r="J83" s="48" t="s">
        <v>11</v>
      </c>
      <c r="K83" s="46">
        <v>28747.73</v>
      </c>
      <c r="L83" s="47" t="s">
        <v>14</v>
      </c>
      <c r="M83" s="21">
        <f t="shared" si="5"/>
        <v>96292.885000000009</v>
      </c>
      <c r="N83" s="15">
        <v>0.02</v>
      </c>
      <c r="O83" s="15">
        <v>1872741.75</v>
      </c>
      <c r="P83" s="15" t="s">
        <v>16</v>
      </c>
      <c r="Q83" s="9">
        <f t="shared" si="6"/>
        <v>37454.834999999999</v>
      </c>
      <c r="R83" s="17" t="s">
        <v>29</v>
      </c>
      <c r="S83" s="5">
        <v>18444.16</v>
      </c>
      <c r="T83" s="5">
        <f t="shared" si="4"/>
        <v>48534.479999999996</v>
      </c>
    </row>
    <row r="84" spans="1:20" x14ac:dyDescent="0.25">
      <c r="A84" s="41">
        <v>82</v>
      </c>
      <c r="B84" s="19">
        <v>105</v>
      </c>
      <c r="C84" s="42">
        <v>45490</v>
      </c>
      <c r="D84" s="19">
        <v>5</v>
      </c>
      <c r="E84" s="19" t="s">
        <v>3</v>
      </c>
      <c r="F84" s="43">
        <v>0.22</v>
      </c>
      <c r="G84" s="44">
        <v>3</v>
      </c>
      <c r="H84" s="21">
        <v>23209.75</v>
      </c>
      <c r="I84" s="45">
        <v>30090.32</v>
      </c>
      <c r="J84" s="48" t="s">
        <v>11</v>
      </c>
      <c r="K84" s="46">
        <v>16633.16</v>
      </c>
      <c r="L84" s="47" t="s">
        <v>12</v>
      </c>
      <c r="M84" s="21">
        <f t="shared" si="5"/>
        <v>93542.023749999993</v>
      </c>
      <c r="N84" s="15">
        <v>2.5000000000000001E-2</v>
      </c>
      <c r="O84" s="15">
        <v>1872741.75</v>
      </c>
      <c r="P84" s="15" t="s">
        <v>16</v>
      </c>
      <c r="Q84" s="9">
        <f t="shared" si="6"/>
        <v>46818.543750000004</v>
      </c>
      <c r="R84" s="17" t="s">
        <v>26</v>
      </c>
      <c r="S84" s="5">
        <v>16902.22</v>
      </c>
      <c r="T84" s="5">
        <f t="shared" si="4"/>
        <v>46992.54</v>
      </c>
    </row>
    <row r="85" spans="1:20" s="4" customFormat="1" x14ac:dyDescent="0.25">
      <c r="A85" s="41">
        <v>84</v>
      </c>
      <c r="B85" s="19">
        <v>108</v>
      </c>
      <c r="C85" s="42">
        <v>45497</v>
      </c>
      <c r="D85" s="19">
        <v>4</v>
      </c>
      <c r="E85" s="19" t="s">
        <v>3</v>
      </c>
      <c r="F85" s="43">
        <v>0.22</v>
      </c>
      <c r="G85" s="44">
        <v>3</v>
      </c>
      <c r="H85" s="5">
        <v>18567.8</v>
      </c>
      <c r="I85" s="45">
        <v>30090.32</v>
      </c>
      <c r="J85" s="48" t="s">
        <v>11</v>
      </c>
      <c r="K85" s="45">
        <v>16633.16</v>
      </c>
      <c r="L85" s="47" t="s">
        <v>12</v>
      </c>
      <c r="M85" s="21">
        <f t="shared" si="5"/>
        <v>121633.15</v>
      </c>
      <c r="N85" s="15">
        <v>0.04</v>
      </c>
      <c r="O85" s="15">
        <v>1872741.75</v>
      </c>
      <c r="P85" s="15" t="s">
        <v>16</v>
      </c>
      <c r="Q85" s="16">
        <f t="shared" si="6"/>
        <v>74909.67</v>
      </c>
      <c r="R85" s="17" t="s">
        <v>26</v>
      </c>
      <c r="S85" s="5">
        <v>19824.64</v>
      </c>
      <c r="T85" s="5">
        <f t="shared" si="4"/>
        <v>49914.96</v>
      </c>
    </row>
    <row r="86" spans="1:20" x14ac:dyDescent="0.25">
      <c r="A86" s="41">
        <v>86</v>
      </c>
      <c r="B86" s="19">
        <v>111</v>
      </c>
      <c r="C86" s="42">
        <v>45502</v>
      </c>
      <c r="D86" s="19">
        <v>6</v>
      </c>
      <c r="E86" s="19" t="s">
        <v>3</v>
      </c>
      <c r="F86" s="43">
        <v>0.22</v>
      </c>
      <c r="G86" s="44">
        <v>3</v>
      </c>
      <c r="H86" s="5">
        <v>27851.7</v>
      </c>
      <c r="I86" s="45">
        <v>30090.32</v>
      </c>
      <c r="J86" s="48" t="s">
        <v>11</v>
      </c>
      <c r="K86" s="46">
        <v>16633.16</v>
      </c>
      <c r="L86" s="47" t="s">
        <v>12</v>
      </c>
      <c r="M86" s="21">
        <f t="shared" si="5"/>
        <v>121633.15</v>
      </c>
      <c r="N86" s="15">
        <v>0.04</v>
      </c>
      <c r="O86" s="15">
        <v>1872741.75</v>
      </c>
      <c r="P86" s="15" t="s">
        <v>16</v>
      </c>
      <c r="Q86" s="9">
        <f t="shared" si="6"/>
        <v>74909.67</v>
      </c>
      <c r="R86" s="17" t="s">
        <v>26</v>
      </c>
      <c r="S86" s="5">
        <v>19917.59</v>
      </c>
      <c r="T86" s="5">
        <f t="shared" si="4"/>
        <v>50007.91</v>
      </c>
    </row>
    <row r="87" spans="1:20" x14ac:dyDescent="0.25">
      <c r="A87" s="41">
        <v>87</v>
      </c>
      <c r="B87" s="19">
        <v>112</v>
      </c>
      <c r="C87" s="42">
        <v>45505</v>
      </c>
      <c r="D87" s="19">
        <v>15</v>
      </c>
      <c r="E87" s="19">
        <v>5</v>
      </c>
      <c r="F87" s="43">
        <v>0.4</v>
      </c>
      <c r="G87" s="44">
        <v>3</v>
      </c>
      <c r="H87" s="5">
        <v>55703.4</v>
      </c>
      <c r="I87" s="45">
        <v>30090.32</v>
      </c>
      <c r="J87" s="48" t="s">
        <v>11</v>
      </c>
      <c r="K87" s="46">
        <v>28747.73</v>
      </c>
      <c r="L87" s="47" t="s">
        <v>14</v>
      </c>
      <c r="M87" s="21">
        <f t="shared" si="5"/>
        <v>133747.72</v>
      </c>
      <c r="N87" s="15">
        <v>0.04</v>
      </c>
      <c r="O87" s="15">
        <v>1872741.75</v>
      </c>
      <c r="P87" s="15" t="s">
        <v>16</v>
      </c>
      <c r="Q87" s="9">
        <f t="shared" si="6"/>
        <v>74909.67</v>
      </c>
      <c r="R87" s="17" t="s">
        <v>25</v>
      </c>
      <c r="S87" s="5">
        <v>37789.43</v>
      </c>
      <c r="T87" s="5">
        <f t="shared" si="4"/>
        <v>67879.75</v>
      </c>
    </row>
    <row r="88" spans="1:20" s="4" customFormat="1" x14ac:dyDescent="0.25">
      <c r="A88" s="41">
        <v>88</v>
      </c>
      <c r="B88" s="19">
        <v>114</v>
      </c>
      <c r="C88" s="42">
        <v>45511</v>
      </c>
      <c r="D88" s="19">
        <v>4</v>
      </c>
      <c r="E88" s="19" t="s">
        <v>3</v>
      </c>
      <c r="F88" s="43">
        <v>0.4</v>
      </c>
      <c r="G88" s="44">
        <v>3</v>
      </c>
      <c r="H88" s="5">
        <v>18567.8</v>
      </c>
      <c r="I88" s="45">
        <v>30090.32</v>
      </c>
      <c r="J88" s="48" t="s">
        <v>11</v>
      </c>
      <c r="K88" s="45">
        <v>28747.73</v>
      </c>
      <c r="L88" s="47" t="s">
        <v>14</v>
      </c>
      <c r="M88" s="21">
        <f t="shared" si="5"/>
        <v>133747.72</v>
      </c>
      <c r="N88" s="15">
        <v>0.04</v>
      </c>
      <c r="O88" s="15">
        <v>1872741.75</v>
      </c>
      <c r="P88" s="15" t="s">
        <v>16</v>
      </c>
      <c r="Q88" s="16">
        <f t="shared" si="6"/>
        <v>74909.67</v>
      </c>
      <c r="R88" s="17" t="s">
        <v>26</v>
      </c>
      <c r="S88" s="5">
        <v>41176.160000000003</v>
      </c>
      <c r="T88" s="5">
        <f t="shared" si="4"/>
        <v>71266.48000000001</v>
      </c>
    </row>
    <row r="89" spans="1:20" s="4" customFormat="1" x14ac:dyDescent="0.25">
      <c r="A89" s="41">
        <v>89</v>
      </c>
      <c r="B89" s="19">
        <v>115</v>
      </c>
      <c r="C89" s="42">
        <v>45511</v>
      </c>
      <c r="D89" s="19">
        <v>3</v>
      </c>
      <c r="E89" s="19" t="s">
        <v>3</v>
      </c>
      <c r="F89" s="43">
        <v>0.22</v>
      </c>
      <c r="G89" s="44">
        <v>3</v>
      </c>
      <c r="H89" s="5">
        <v>13925.85</v>
      </c>
      <c r="I89" s="45">
        <v>30090.32</v>
      </c>
      <c r="J89" s="48" t="s">
        <v>11</v>
      </c>
      <c r="K89" s="45">
        <v>16633.16</v>
      </c>
      <c r="L89" s="47" t="s">
        <v>12</v>
      </c>
      <c r="M89" s="21">
        <f t="shared" si="5"/>
        <v>159087.98499999999</v>
      </c>
      <c r="N89" s="15">
        <v>0.06</v>
      </c>
      <c r="O89" s="15">
        <v>1872741.75</v>
      </c>
      <c r="P89" s="15" t="s">
        <v>16</v>
      </c>
      <c r="Q89" s="16">
        <f t="shared" si="6"/>
        <v>112364.50499999999</v>
      </c>
      <c r="R89" s="17" t="s">
        <v>26</v>
      </c>
      <c r="S89" s="5">
        <v>23835.99</v>
      </c>
      <c r="T89" s="5">
        <f t="shared" si="4"/>
        <v>53926.31</v>
      </c>
    </row>
    <row r="90" spans="1:20" x14ac:dyDescent="0.25">
      <c r="A90" s="41">
        <v>90</v>
      </c>
      <c r="B90" s="19">
        <v>116</v>
      </c>
      <c r="C90" s="42">
        <v>45511</v>
      </c>
      <c r="D90" s="19">
        <v>5</v>
      </c>
      <c r="E90" s="19" t="s">
        <v>3</v>
      </c>
      <c r="F90" s="43">
        <v>0.22</v>
      </c>
      <c r="G90" s="44">
        <v>3</v>
      </c>
      <c r="H90" s="5">
        <v>23209.75</v>
      </c>
      <c r="I90" s="45">
        <v>30090.32</v>
      </c>
      <c r="J90" s="48" t="s">
        <v>11</v>
      </c>
      <c r="K90" s="46">
        <v>16633.16</v>
      </c>
      <c r="L90" s="47" t="s">
        <v>12</v>
      </c>
      <c r="M90" s="21">
        <f t="shared" si="5"/>
        <v>140360.5675</v>
      </c>
      <c r="N90" s="15">
        <v>0.05</v>
      </c>
      <c r="O90" s="15">
        <v>1872741.75</v>
      </c>
      <c r="P90" s="15" t="s">
        <v>16</v>
      </c>
      <c r="Q90" s="9">
        <f t="shared" si="6"/>
        <v>93637.087500000009</v>
      </c>
      <c r="R90" s="17" t="s">
        <v>26</v>
      </c>
      <c r="S90" s="5">
        <v>21306.29</v>
      </c>
      <c r="T90" s="5">
        <f t="shared" si="4"/>
        <v>51396.61</v>
      </c>
    </row>
    <row r="91" spans="1:20" x14ac:dyDescent="0.25">
      <c r="A91" s="41">
        <v>91</v>
      </c>
      <c r="B91" s="19">
        <v>119</v>
      </c>
      <c r="C91" s="42">
        <v>45516</v>
      </c>
      <c r="D91" s="19">
        <v>3</v>
      </c>
      <c r="E91" s="19" t="s">
        <v>3</v>
      </c>
      <c r="F91" s="43">
        <v>0.22</v>
      </c>
      <c r="G91" s="44">
        <v>3</v>
      </c>
      <c r="H91" s="5">
        <v>13925.85</v>
      </c>
      <c r="I91" s="45">
        <v>30090.32</v>
      </c>
      <c r="J91" s="48" t="s">
        <v>11</v>
      </c>
      <c r="K91" s="46">
        <v>16633.16</v>
      </c>
      <c r="L91" s="47" t="s">
        <v>12</v>
      </c>
      <c r="M91" s="21">
        <f t="shared" si="5"/>
        <v>84178.315000000002</v>
      </c>
      <c r="N91" s="15">
        <v>0.02</v>
      </c>
      <c r="O91" s="15">
        <v>1872741.75</v>
      </c>
      <c r="P91" s="15" t="s">
        <v>16</v>
      </c>
      <c r="Q91" s="9">
        <f t="shared" si="6"/>
        <v>37454.834999999999</v>
      </c>
      <c r="R91" s="17" t="s">
        <v>26</v>
      </c>
      <c r="S91" s="5">
        <v>15447.89</v>
      </c>
      <c r="T91" s="5">
        <f t="shared" si="4"/>
        <v>45538.21</v>
      </c>
    </row>
    <row r="92" spans="1:20" s="4" customFormat="1" x14ac:dyDescent="0.25">
      <c r="A92" s="41">
        <v>92</v>
      </c>
      <c r="B92" s="19">
        <v>121</v>
      </c>
      <c r="C92" s="42">
        <v>45519</v>
      </c>
      <c r="D92" s="19">
        <v>5</v>
      </c>
      <c r="E92" s="19" t="s">
        <v>3</v>
      </c>
      <c r="F92" s="43">
        <v>0.22</v>
      </c>
      <c r="G92" s="44">
        <v>3</v>
      </c>
      <c r="H92" s="5">
        <v>23209.75</v>
      </c>
      <c r="I92" s="45">
        <v>30090.32</v>
      </c>
      <c r="J92" s="48" t="s">
        <v>11</v>
      </c>
      <c r="K92" s="45">
        <v>16633.16</v>
      </c>
      <c r="L92" s="47" t="s">
        <v>12</v>
      </c>
      <c r="M92" s="21">
        <f t="shared" si="5"/>
        <v>159087.98499999999</v>
      </c>
      <c r="N92" s="15">
        <v>0.06</v>
      </c>
      <c r="O92" s="15">
        <v>1872741.75</v>
      </c>
      <c r="P92" s="15" t="s">
        <v>16</v>
      </c>
      <c r="Q92" s="16">
        <f t="shared" si="6"/>
        <v>112364.50499999999</v>
      </c>
      <c r="R92" s="17" t="s">
        <v>26</v>
      </c>
      <c r="S92" s="5">
        <v>23427.65</v>
      </c>
      <c r="T92" s="5">
        <f t="shared" si="4"/>
        <v>53517.97</v>
      </c>
    </row>
    <row r="93" spans="1:20" s="4" customFormat="1" x14ac:dyDescent="0.25">
      <c r="A93" s="41">
        <v>94</v>
      </c>
      <c r="B93" s="19">
        <v>125</v>
      </c>
      <c r="C93" s="42">
        <v>45526</v>
      </c>
      <c r="D93" s="19">
        <v>3</v>
      </c>
      <c r="E93" s="19" t="s">
        <v>3</v>
      </c>
      <c r="F93" s="43">
        <v>0.22</v>
      </c>
      <c r="G93" s="44">
        <v>3</v>
      </c>
      <c r="H93" s="5">
        <v>13925.85</v>
      </c>
      <c r="I93" s="45">
        <v>30090.32</v>
      </c>
      <c r="J93" s="48" t="s">
        <v>11</v>
      </c>
      <c r="K93" s="45">
        <v>16633.16</v>
      </c>
      <c r="L93" s="47" t="s">
        <v>12</v>
      </c>
      <c r="M93" s="21">
        <f t="shared" si="5"/>
        <v>74814.606249999997</v>
      </c>
      <c r="N93" s="15">
        <v>1.4999999999999999E-2</v>
      </c>
      <c r="O93" s="15">
        <v>1872741.75</v>
      </c>
      <c r="P93" s="15" t="s">
        <v>16</v>
      </c>
      <c r="Q93" s="16">
        <f t="shared" si="6"/>
        <v>28091.126249999998</v>
      </c>
      <c r="R93" s="17" t="s">
        <v>26</v>
      </c>
      <c r="S93" s="5">
        <v>14267.46</v>
      </c>
      <c r="T93" s="5">
        <f t="shared" si="4"/>
        <v>44357.78</v>
      </c>
    </row>
    <row r="94" spans="1:20" s="4" customFormat="1" x14ac:dyDescent="0.25">
      <c r="A94" s="41">
        <v>95</v>
      </c>
      <c r="B94" s="19">
        <v>126</v>
      </c>
      <c r="C94" s="42">
        <v>45526</v>
      </c>
      <c r="D94" s="19">
        <v>3</v>
      </c>
      <c r="E94" s="19" t="s">
        <v>3</v>
      </c>
      <c r="F94" s="43">
        <v>0.22</v>
      </c>
      <c r="G94" s="44">
        <v>3</v>
      </c>
      <c r="H94" s="5">
        <v>13925.85</v>
      </c>
      <c r="I94" s="45">
        <v>30090.32</v>
      </c>
      <c r="J94" s="48" t="s">
        <v>11</v>
      </c>
      <c r="K94" s="45">
        <v>16633.16</v>
      </c>
      <c r="L94" s="47" t="s">
        <v>12</v>
      </c>
      <c r="M94" s="21">
        <f t="shared" si="5"/>
        <v>84178.315000000002</v>
      </c>
      <c r="N94" s="15">
        <v>0.02</v>
      </c>
      <c r="O94" s="15">
        <v>1872741.75</v>
      </c>
      <c r="P94" s="15" t="s">
        <v>16</v>
      </c>
      <c r="Q94" s="16">
        <f t="shared" si="6"/>
        <v>37454.834999999999</v>
      </c>
      <c r="R94" s="17" t="s">
        <v>26</v>
      </c>
      <c r="S94" s="5">
        <v>15640.01</v>
      </c>
      <c r="T94" s="5">
        <f t="shared" si="4"/>
        <v>45730.33</v>
      </c>
    </row>
    <row r="95" spans="1:20" x14ac:dyDescent="0.25">
      <c r="A95" s="41">
        <v>96</v>
      </c>
      <c r="B95" s="19">
        <v>127</v>
      </c>
      <c r="C95" s="42">
        <v>45526</v>
      </c>
      <c r="D95" s="19">
        <v>10</v>
      </c>
      <c r="E95" s="19" t="s">
        <v>3</v>
      </c>
      <c r="F95" s="43">
        <v>0.22</v>
      </c>
      <c r="G95" s="44">
        <v>3</v>
      </c>
      <c r="H95" s="5">
        <v>46419.5</v>
      </c>
      <c r="I95" s="45">
        <v>30090.32</v>
      </c>
      <c r="J95" s="48" t="s">
        <v>11</v>
      </c>
      <c r="K95" s="46">
        <v>16633.16</v>
      </c>
      <c r="L95" s="47" t="s">
        <v>12</v>
      </c>
      <c r="M95" s="21">
        <f t="shared" si="5"/>
        <v>215270.23749999999</v>
      </c>
      <c r="N95" s="15">
        <v>0.09</v>
      </c>
      <c r="O95" s="15">
        <v>1872741.75</v>
      </c>
      <c r="P95" s="15" t="s">
        <v>16</v>
      </c>
      <c r="Q95" s="9">
        <f t="shared" si="6"/>
        <v>168546.75750000001</v>
      </c>
      <c r="R95" s="17" t="s">
        <v>26</v>
      </c>
      <c r="S95" s="5">
        <v>29446.46</v>
      </c>
      <c r="T95" s="5">
        <f t="shared" si="4"/>
        <v>59536.78</v>
      </c>
    </row>
    <row r="96" spans="1:20" s="4" customFormat="1" x14ac:dyDescent="0.25">
      <c r="A96" s="41">
        <v>97</v>
      </c>
      <c r="B96" s="19">
        <v>128</v>
      </c>
      <c r="C96" s="42">
        <v>45526</v>
      </c>
      <c r="D96" s="19">
        <v>10</v>
      </c>
      <c r="E96" s="19" t="s">
        <v>3</v>
      </c>
      <c r="F96" s="43">
        <v>0.22</v>
      </c>
      <c r="G96" s="44">
        <v>3</v>
      </c>
      <c r="H96" s="5">
        <v>9283.92</v>
      </c>
      <c r="I96" s="45">
        <v>30090.32</v>
      </c>
      <c r="J96" s="48" t="s">
        <v>11</v>
      </c>
      <c r="K96" s="45">
        <v>16633.16</v>
      </c>
      <c r="L96" s="47" t="s">
        <v>12</v>
      </c>
      <c r="M96" s="21">
        <f t="shared" si="5"/>
        <v>290179.90750000003</v>
      </c>
      <c r="N96" s="15">
        <v>0.13</v>
      </c>
      <c r="O96" s="15">
        <v>1872741.75</v>
      </c>
      <c r="P96" s="15" t="s">
        <v>16</v>
      </c>
      <c r="Q96" s="16">
        <f t="shared" si="6"/>
        <v>243456.42750000002</v>
      </c>
      <c r="R96" s="17" t="s">
        <v>26</v>
      </c>
      <c r="S96" s="5">
        <v>38224.910000000003</v>
      </c>
      <c r="T96" s="5">
        <f t="shared" si="4"/>
        <v>68315.23000000001</v>
      </c>
    </row>
    <row r="97" spans="1:20" x14ac:dyDescent="0.25">
      <c r="A97" s="41">
        <v>98</v>
      </c>
      <c r="B97" s="19">
        <v>132</v>
      </c>
      <c r="C97" s="42">
        <v>45530</v>
      </c>
      <c r="D97" s="19">
        <v>15</v>
      </c>
      <c r="E97" s="19">
        <v>8</v>
      </c>
      <c r="F97" s="43">
        <v>0.38</v>
      </c>
      <c r="G97" s="44">
        <v>3</v>
      </c>
      <c r="H97" s="5">
        <v>32493.65</v>
      </c>
      <c r="I97" s="45">
        <v>30090.32</v>
      </c>
      <c r="J97" s="48" t="s">
        <v>11</v>
      </c>
      <c r="K97" s="46">
        <v>28747.73</v>
      </c>
      <c r="L97" s="47" t="s">
        <v>14</v>
      </c>
      <c r="M97" s="21">
        <f t="shared" si="5"/>
        <v>58838.05</v>
      </c>
      <c r="N97" s="15">
        <v>0</v>
      </c>
      <c r="O97" s="15">
        <v>1872741.75</v>
      </c>
      <c r="P97" s="15" t="s">
        <v>3</v>
      </c>
      <c r="Q97" s="9">
        <f t="shared" si="6"/>
        <v>0</v>
      </c>
      <c r="R97" s="17"/>
      <c r="S97" s="5">
        <v>12029.97</v>
      </c>
      <c r="T97" s="5">
        <f t="shared" si="4"/>
        <v>42120.29</v>
      </c>
    </row>
    <row r="98" spans="1:20" s="4" customFormat="1" x14ac:dyDescent="0.25">
      <c r="A98" s="41">
        <v>99</v>
      </c>
      <c r="B98" s="19">
        <v>136</v>
      </c>
      <c r="C98" s="42">
        <v>45532</v>
      </c>
      <c r="D98" s="19">
        <v>5</v>
      </c>
      <c r="E98" s="19" t="s">
        <v>3</v>
      </c>
      <c r="F98" s="43">
        <v>0.22</v>
      </c>
      <c r="G98" s="44">
        <v>3</v>
      </c>
      <c r="H98" s="5">
        <v>23209.75</v>
      </c>
      <c r="I98" s="45">
        <v>30090.32</v>
      </c>
      <c r="J98" s="48" t="s">
        <v>11</v>
      </c>
      <c r="K98" s="45">
        <v>16633.16</v>
      </c>
      <c r="L98" s="47" t="s">
        <v>12</v>
      </c>
      <c r="M98" s="21">
        <f t="shared" si="5"/>
        <v>159087.98499999999</v>
      </c>
      <c r="N98" s="15">
        <v>0.06</v>
      </c>
      <c r="O98" s="15">
        <v>1872741.75</v>
      </c>
      <c r="P98" s="15" t="s">
        <v>16</v>
      </c>
      <c r="Q98" s="16">
        <f t="shared" si="6"/>
        <v>112364.50499999999</v>
      </c>
      <c r="R98" s="17" t="s">
        <v>26</v>
      </c>
      <c r="S98" s="5">
        <v>23427.65</v>
      </c>
      <c r="T98" s="5">
        <f t="shared" si="4"/>
        <v>53517.97</v>
      </c>
    </row>
    <row r="99" spans="1:20" x14ac:dyDescent="0.25">
      <c r="A99" s="41">
        <v>100</v>
      </c>
      <c r="B99" s="19">
        <v>137</v>
      </c>
      <c r="C99" s="42">
        <v>45532</v>
      </c>
      <c r="D99" s="19">
        <v>5</v>
      </c>
      <c r="E99" s="19" t="s">
        <v>3</v>
      </c>
      <c r="F99" s="43">
        <v>0.22</v>
      </c>
      <c r="G99" s="44">
        <v>3</v>
      </c>
      <c r="H99" s="5">
        <v>23209.75</v>
      </c>
      <c r="I99" s="45">
        <v>30090.32</v>
      </c>
      <c r="J99" s="48" t="s">
        <v>11</v>
      </c>
      <c r="K99" s="46">
        <v>16633.16</v>
      </c>
      <c r="L99" s="47" t="s">
        <v>12</v>
      </c>
      <c r="M99" s="21">
        <f t="shared" si="5"/>
        <v>46723.479999999996</v>
      </c>
      <c r="N99" s="15">
        <v>0</v>
      </c>
      <c r="O99" s="15">
        <v>1872741.75</v>
      </c>
      <c r="P99" s="15" t="s">
        <v>3</v>
      </c>
      <c r="Q99" s="9">
        <f t="shared" si="6"/>
        <v>0</v>
      </c>
      <c r="R99" s="17"/>
      <c r="S99" s="5">
        <v>10804.95</v>
      </c>
      <c r="T99" s="5">
        <f t="shared" ref="T99:T122" si="7">I99+S99</f>
        <v>40895.270000000004</v>
      </c>
    </row>
    <row r="100" spans="1:20" s="4" customFormat="1" x14ac:dyDescent="0.25">
      <c r="A100" s="41">
        <v>101</v>
      </c>
      <c r="B100" s="19">
        <v>138</v>
      </c>
      <c r="C100" s="42">
        <v>45532</v>
      </c>
      <c r="D100" s="19">
        <v>3</v>
      </c>
      <c r="E100" s="19" t="s">
        <v>3</v>
      </c>
      <c r="F100" s="43">
        <v>0.22</v>
      </c>
      <c r="G100" s="44">
        <v>3</v>
      </c>
      <c r="H100" s="5">
        <v>13925.85</v>
      </c>
      <c r="I100" s="45">
        <v>30090.32</v>
      </c>
      <c r="J100" s="48" t="s">
        <v>11</v>
      </c>
      <c r="K100" s="45">
        <v>16633.16</v>
      </c>
      <c r="L100" s="47" t="s">
        <v>12</v>
      </c>
      <c r="M100" s="21">
        <f t="shared" si="5"/>
        <v>102905.73249999998</v>
      </c>
      <c r="N100" s="15">
        <v>0.03</v>
      </c>
      <c r="O100" s="15">
        <v>1872741.75</v>
      </c>
      <c r="P100" s="15" t="s">
        <v>16</v>
      </c>
      <c r="Q100" s="16">
        <f t="shared" si="6"/>
        <v>56182.252499999995</v>
      </c>
      <c r="R100" s="17" t="s">
        <v>26</v>
      </c>
      <c r="S100" s="5">
        <v>17586.919999999998</v>
      </c>
      <c r="T100" s="5">
        <f t="shared" si="7"/>
        <v>47677.24</v>
      </c>
    </row>
    <row r="101" spans="1:20" s="4" customFormat="1" x14ac:dyDescent="0.25">
      <c r="A101" s="41">
        <v>102</v>
      </c>
      <c r="B101" s="19">
        <v>139</v>
      </c>
      <c r="C101" s="42">
        <v>45532</v>
      </c>
      <c r="D101" s="19">
        <v>1</v>
      </c>
      <c r="E101" s="19" t="s">
        <v>3</v>
      </c>
      <c r="F101" s="43">
        <v>0.22</v>
      </c>
      <c r="G101" s="44">
        <v>3</v>
      </c>
      <c r="H101" s="5">
        <v>4641.95</v>
      </c>
      <c r="I101" s="45">
        <v>30090.32</v>
      </c>
      <c r="J101" s="48" t="s">
        <v>11</v>
      </c>
      <c r="K101" s="45">
        <v>16633.16</v>
      </c>
      <c r="L101" s="47" t="s">
        <v>12</v>
      </c>
      <c r="M101" s="21">
        <f t="shared" si="5"/>
        <v>74814.606249999997</v>
      </c>
      <c r="N101" s="15">
        <v>1.4999999999999999E-2</v>
      </c>
      <c r="O101" s="15">
        <v>1872741.75</v>
      </c>
      <c r="P101" s="15" t="s">
        <v>16</v>
      </c>
      <c r="Q101" s="16">
        <f t="shared" si="6"/>
        <v>28091.126249999998</v>
      </c>
      <c r="R101" s="17" t="s">
        <v>26</v>
      </c>
      <c r="S101" s="5">
        <v>14267.46</v>
      </c>
      <c r="T101" s="5">
        <f t="shared" si="7"/>
        <v>44357.78</v>
      </c>
    </row>
    <row r="102" spans="1:20" s="4" customFormat="1" x14ac:dyDescent="0.25">
      <c r="A102" s="41">
        <v>103</v>
      </c>
      <c r="B102" s="19">
        <v>141</v>
      </c>
      <c r="C102" s="42">
        <v>45544</v>
      </c>
      <c r="D102" s="19">
        <v>5</v>
      </c>
      <c r="E102" s="19" t="s">
        <v>3</v>
      </c>
      <c r="F102" s="43">
        <v>0.22</v>
      </c>
      <c r="G102" s="44">
        <v>3</v>
      </c>
      <c r="H102" s="5">
        <v>23209.75</v>
      </c>
      <c r="I102" s="45">
        <v>30090.32</v>
      </c>
      <c r="J102" s="48" t="s">
        <v>11</v>
      </c>
      <c r="K102" s="45">
        <v>16633.16</v>
      </c>
      <c r="L102" s="47" t="s">
        <v>12</v>
      </c>
      <c r="M102" s="21">
        <f t="shared" si="5"/>
        <v>215270.23749999999</v>
      </c>
      <c r="N102" s="15">
        <v>0.09</v>
      </c>
      <c r="O102" s="15">
        <v>1872741.75</v>
      </c>
      <c r="P102" s="15" t="s">
        <v>16</v>
      </c>
      <c r="Q102" s="16">
        <f t="shared" si="6"/>
        <v>168546.75750000001</v>
      </c>
      <c r="R102" s="17" t="s">
        <v>26</v>
      </c>
      <c r="S102" s="5">
        <v>29472.42</v>
      </c>
      <c r="T102" s="5">
        <f t="shared" si="7"/>
        <v>59562.74</v>
      </c>
    </row>
    <row r="103" spans="1:20" s="4" customFormat="1" x14ac:dyDescent="0.25">
      <c r="A103" s="41">
        <v>104</v>
      </c>
      <c r="B103" s="19">
        <v>146</v>
      </c>
      <c r="C103" s="42">
        <v>45548</v>
      </c>
      <c r="D103" s="19">
        <v>1</v>
      </c>
      <c r="E103" s="19" t="s">
        <v>3</v>
      </c>
      <c r="F103" s="43">
        <v>0.22</v>
      </c>
      <c r="G103" s="44">
        <v>3</v>
      </c>
      <c r="H103" s="5">
        <v>3713.55</v>
      </c>
      <c r="I103" s="45">
        <v>30090.32</v>
      </c>
      <c r="J103" s="48" t="s">
        <v>11</v>
      </c>
      <c r="K103" s="45">
        <v>16633.16</v>
      </c>
      <c r="L103" s="47" t="s">
        <v>12</v>
      </c>
      <c r="M103" s="21">
        <f t="shared" si="5"/>
        <v>102905.73249999998</v>
      </c>
      <c r="N103" s="15">
        <v>0.03</v>
      </c>
      <c r="O103" s="15">
        <v>1872741.75</v>
      </c>
      <c r="P103" s="15" t="s">
        <v>16</v>
      </c>
      <c r="Q103" s="16">
        <f t="shared" si="6"/>
        <v>56182.252499999995</v>
      </c>
      <c r="R103" s="17" t="s">
        <v>33</v>
      </c>
      <c r="S103" s="5">
        <v>17604.68</v>
      </c>
      <c r="T103" s="5">
        <f t="shared" si="7"/>
        <v>47695</v>
      </c>
    </row>
    <row r="104" spans="1:20" s="4" customFormat="1" x14ac:dyDescent="0.25">
      <c r="A104" s="41">
        <v>105</v>
      </c>
      <c r="B104" s="19">
        <v>147</v>
      </c>
      <c r="C104" s="42">
        <v>45548</v>
      </c>
      <c r="D104" s="19">
        <v>3</v>
      </c>
      <c r="E104" s="19" t="s">
        <v>3</v>
      </c>
      <c r="F104" s="43">
        <v>0.22</v>
      </c>
      <c r="G104" s="44">
        <v>3</v>
      </c>
      <c r="H104" s="5">
        <v>13925.85</v>
      </c>
      <c r="I104" s="45">
        <v>30090.32</v>
      </c>
      <c r="J104" s="48" t="s">
        <v>11</v>
      </c>
      <c r="K104" s="45">
        <v>16633.16</v>
      </c>
      <c r="L104" s="47" t="s">
        <v>12</v>
      </c>
      <c r="M104" s="21">
        <f t="shared" si="5"/>
        <v>84178.315000000002</v>
      </c>
      <c r="N104" s="15">
        <v>0.02</v>
      </c>
      <c r="O104" s="15">
        <v>1872741.75</v>
      </c>
      <c r="P104" s="15" t="s">
        <v>16</v>
      </c>
      <c r="Q104" s="16">
        <f t="shared" si="6"/>
        <v>37454.834999999999</v>
      </c>
      <c r="R104" s="17" t="s">
        <v>26</v>
      </c>
      <c r="S104" s="5">
        <v>15640.01</v>
      </c>
      <c r="T104" s="5">
        <f t="shared" si="7"/>
        <v>45730.33</v>
      </c>
    </row>
    <row r="105" spans="1:20" s="4" customFormat="1" x14ac:dyDescent="0.25">
      <c r="A105" s="41">
        <v>106</v>
      </c>
      <c r="B105" s="19">
        <v>148</v>
      </c>
      <c r="C105" s="42">
        <v>45548</v>
      </c>
      <c r="D105" s="19">
        <v>5</v>
      </c>
      <c r="E105" s="19" t="s">
        <v>3</v>
      </c>
      <c r="F105" s="43">
        <v>0.22</v>
      </c>
      <c r="G105" s="44">
        <v>3</v>
      </c>
      <c r="H105" s="5">
        <v>23209.75</v>
      </c>
      <c r="I105" s="45">
        <v>30090.32</v>
      </c>
      <c r="J105" s="48" t="s">
        <v>11</v>
      </c>
      <c r="K105" s="45">
        <v>16633.16</v>
      </c>
      <c r="L105" s="47" t="s">
        <v>12</v>
      </c>
      <c r="M105" s="21">
        <f t="shared" si="5"/>
        <v>196542.82</v>
      </c>
      <c r="N105" s="15">
        <v>0.08</v>
      </c>
      <c r="O105" s="15">
        <v>1872741.75</v>
      </c>
      <c r="P105" s="15" t="s">
        <v>16</v>
      </c>
      <c r="Q105" s="16">
        <f t="shared" si="6"/>
        <v>149819.34</v>
      </c>
      <c r="R105" s="17" t="s">
        <v>26</v>
      </c>
      <c r="S105" s="5">
        <v>27368.66</v>
      </c>
      <c r="T105" s="5">
        <f t="shared" si="7"/>
        <v>57458.979999999996</v>
      </c>
    </row>
    <row r="106" spans="1:20" s="4" customFormat="1" x14ac:dyDescent="0.25">
      <c r="A106" s="41">
        <v>107</v>
      </c>
      <c r="B106" s="19">
        <v>149</v>
      </c>
      <c r="C106" s="42">
        <v>45548</v>
      </c>
      <c r="D106" s="19">
        <v>2</v>
      </c>
      <c r="E106" s="19" t="s">
        <v>3</v>
      </c>
      <c r="F106" s="43">
        <v>0.22</v>
      </c>
      <c r="G106" s="44">
        <v>3</v>
      </c>
      <c r="H106" s="5">
        <v>9283.9</v>
      </c>
      <c r="I106" s="45">
        <v>30090.32</v>
      </c>
      <c r="J106" s="48" t="s">
        <v>11</v>
      </c>
      <c r="K106" s="45">
        <v>16633.16</v>
      </c>
      <c r="L106" s="47" t="s">
        <v>12</v>
      </c>
      <c r="M106" s="21">
        <f t="shared" si="5"/>
        <v>140360.5675</v>
      </c>
      <c r="N106" s="15">
        <v>0.05</v>
      </c>
      <c r="O106" s="15">
        <v>1872741.75</v>
      </c>
      <c r="P106" s="15" t="s">
        <v>16</v>
      </c>
      <c r="Q106" s="16">
        <f t="shared" si="6"/>
        <v>93637.087500000009</v>
      </c>
      <c r="R106" s="17" t="s">
        <v>26</v>
      </c>
      <c r="S106" s="5">
        <v>21072.76</v>
      </c>
      <c r="T106" s="5">
        <f t="shared" si="7"/>
        <v>51163.08</v>
      </c>
    </row>
    <row r="107" spans="1:20" s="4" customFormat="1" x14ac:dyDescent="0.25">
      <c r="A107" s="41">
        <v>108</v>
      </c>
      <c r="B107" s="19">
        <v>152</v>
      </c>
      <c r="C107" s="42">
        <v>45559</v>
      </c>
      <c r="D107" s="19">
        <v>3</v>
      </c>
      <c r="E107" s="19" t="s">
        <v>3</v>
      </c>
      <c r="F107" s="43">
        <v>0.4</v>
      </c>
      <c r="G107" s="44">
        <v>3</v>
      </c>
      <c r="H107" s="5">
        <v>13925.85</v>
      </c>
      <c r="I107" s="45">
        <v>30090.32</v>
      </c>
      <c r="J107" s="48" t="s">
        <v>11</v>
      </c>
      <c r="K107" s="45">
        <v>28747.73</v>
      </c>
      <c r="L107" s="47" t="s">
        <v>14</v>
      </c>
      <c r="M107" s="21">
        <f t="shared" si="5"/>
        <v>283567.06</v>
      </c>
      <c r="N107" s="15">
        <v>0.12</v>
      </c>
      <c r="O107" s="15">
        <v>1872741.75</v>
      </c>
      <c r="P107" s="15" t="s">
        <v>16</v>
      </c>
      <c r="Q107" s="16">
        <f t="shared" si="6"/>
        <v>224729.00999999998</v>
      </c>
      <c r="R107" s="17" t="s">
        <v>29</v>
      </c>
      <c r="S107" s="5">
        <v>60235.360000000001</v>
      </c>
      <c r="T107" s="5">
        <f t="shared" si="7"/>
        <v>90325.68</v>
      </c>
    </row>
    <row r="108" spans="1:20" s="4" customFormat="1" x14ac:dyDescent="0.25">
      <c r="A108" s="41">
        <v>109</v>
      </c>
      <c r="B108" s="19">
        <v>153</v>
      </c>
      <c r="C108" s="42">
        <v>45559</v>
      </c>
      <c r="D108" s="19">
        <v>5</v>
      </c>
      <c r="E108" s="19" t="s">
        <v>3</v>
      </c>
      <c r="F108" s="43">
        <v>0.22</v>
      </c>
      <c r="G108" s="44">
        <v>3</v>
      </c>
      <c r="H108" s="5">
        <v>23209.75</v>
      </c>
      <c r="I108" s="45">
        <v>30090.32</v>
      </c>
      <c r="J108" s="48" t="s">
        <v>11</v>
      </c>
      <c r="K108" s="45">
        <v>16633.16</v>
      </c>
      <c r="L108" s="47" t="s">
        <v>12</v>
      </c>
      <c r="M108" s="21">
        <f t="shared" si="5"/>
        <v>282688.94050000003</v>
      </c>
      <c r="N108" s="15">
        <v>0.126</v>
      </c>
      <c r="O108" s="15">
        <v>1872741.75</v>
      </c>
      <c r="P108" s="15" t="s">
        <v>16</v>
      </c>
      <c r="Q108" s="16">
        <f t="shared" si="6"/>
        <v>235965.46050000002</v>
      </c>
      <c r="R108" s="17" t="s">
        <v>26</v>
      </c>
      <c r="S108" s="5">
        <v>80798.070000000007</v>
      </c>
      <c r="T108" s="5">
        <f t="shared" si="7"/>
        <v>110888.39000000001</v>
      </c>
    </row>
    <row r="109" spans="1:20" s="4" customFormat="1" x14ac:dyDescent="0.2">
      <c r="A109" s="19">
        <v>110</v>
      </c>
      <c r="B109" s="19">
        <v>143</v>
      </c>
      <c r="C109" s="42">
        <v>45544</v>
      </c>
      <c r="D109" s="19">
        <v>3</v>
      </c>
      <c r="E109" s="19" t="s">
        <v>3</v>
      </c>
      <c r="F109" s="43">
        <v>0.22</v>
      </c>
      <c r="G109" s="44">
        <v>3</v>
      </c>
      <c r="H109" s="5">
        <v>11140.68</v>
      </c>
      <c r="I109" s="45">
        <v>30090.32</v>
      </c>
      <c r="J109" s="48" t="s">
        <v>11</v>
      </c>
      <c r="K109" s="45">
        <v>16633.16</v>
      </c>
      <c r="L109" s="47" t="s">
        <v>12</v>
      </c>
      <c r="M109" s="21">
        <f t="shared" si="5"/>
        <v>1282733.0350000001</v>
      </c>
      <c r="N109" s="15">
        <v>0.66</v>
      </c>
      <c r="O109" s="15">
        <v>1872741.75</v>
      </c>
      <c r="P109" s="15" t="s">
        <v>16</v>
      </c>
      <c r="Q109" s="16">
        <f t="shared" si="6"/>
        <v>1236009.5550000002</v>
      </c>
      <c r="R109" s="17" t="s">
        <v>34</v>
      </c>
      <c r="S109" s="49">
        <v>232154.66</v>
      </c>
      <c r="T109" s="5">
        <f t="shared" si="7"/>
        <v>262244.98</v>
      </c>
    </row>
    <row r="110" spans="1:20" x14ac:dyDescent="0.25">
      <c r="A110" s="41">
        <v>111</v>
      </c>
      <c r="B110" s="19">
        <v>154</v>
      </c>
      <c r="C110" s="42">
        <v>45560</v>
      </c>
      <c r="D110" s="19">
        <v>5</v>
      </c>
      <c r="E110" s="19" t="s">
        <v>3</v>
      </c>
      <c r="F110" s="43">
        <v>0.22</v>
      </c>
      <c r="G110" s="44">
        <v>3</v>
      </c>
      <c r="H110" s="5">
        <v>23209.75</v>
      </c>
      <c r="I110" s="45">
        <v>30090.32</v>
      </c>
      <c r="J110" s="48" t="s">
        <v>11</v>
      </c>
      <c r="K110" s="46">
        <v>16633.16</v>
      </c>
      <c r="L110" s="47" t="s">
        <v>12</v>
      </c>
      <c r="M110" s="21">
        <f t="shared" si="5"/>
        <v>112269.44125</v>
      </c>
      <c r="N110" s="15">
        <v>3.5000000000000003E-2</v>
      </c>
      <c r="O110" s="15">
        <v>1872741.75</v>
      </c>
      <c r="P110" s="15" t="s">
        <v>16</v>
      </c>
      <c r="Q110" s="9">
        <f t="shared" si="6"/>
        <v>65545.961250000008</v>
      </c>
      <c r="R110" s="17" t="s">
        <v>26</v>
      </c>
      <c r="S110" s="5">
        <v>19008.849999999999</v>
      </c>
      <c r="T110" s="5">
        <f t="shared" si="7"/>
        <v>49099.17</v>
      </c>
    </row>
    <row r="111" spans="1:20" x14ac:dyDescent="0.25">
      <c r="A111" s="41">
        <v>112</v>
      </c>
      <c r="B111" s="19">
        <v>155</v>
      </c>
      <c r="C111" s="42">
        <v>45560</v>
      </c>
      <c r="D111" s="19">
        <v>5</v>
      </c>
      <c r="E111" s="19" t="s">
        <v>3</v>
      </c>
      <c r="F111" s="43">
        <v>0.22</v>
      </c>
      <c r="G111" s="44">
        <v>3</v>
      </c>
      <c r="H111" s="5">
        <v>23209.75</v>
      </c>
      <c r="I111" s="45">
        <v>30090.32</v>
      </c>
      <c r="J111" s="48" t="s">
        <v>11</v>
      </c>
      <c r="K111" s="46">
        <v>16633.16</v>
      </c>
      <c r="L111" s="47" t="s">
        <v>12</v>
      </c>
      <c r="M111" s="21">
        <f t="shared" si="5"/>
        <v>102905.73249999998</v>
      </c>
      <c r="N111" s="15">
        <v>0.03</v>
      </c>
      <c r="O111" s="15">
        <v>1872741.75</v>
      </c>
      <c r="P111" s="15" t="s">
        <v>16</v>
      </c>
      <c r="Q111" s="9">
        <f t="shared" si="6"/>
        <v>56182.252499999995</v>
      </c>
      <c r="R111" s="17" t="s">
        <v>26</v>
      </c>
      <c r="S111" s="5">
        <v>17993.03</v>
      </c>
      <c r="T111" s="5">
        <f t="shared" si="7"/>
        <v>48083.35</v>
      </c>
    </row>
    <row r="112" spans="1:20" x14ac:dyDescent="0.2">
      <c r="A112" s="19">
        <v>113</v>
      </c>
      <c r="B112" s="19">
        <v>157</v>
      </c>
      <c r="C112" s="42">
        <v>45560</v>
      </c>
      <c r="D112" s="19">
        <v>15</v>
      </c>
      <c r="E112" s="19" t="s">
        <v>3</v>
      </c>
      <c r="F112" s="43">
        <v>0.4</v>
      </c>
      <c r="G112" s="44">
        <v>3</v>
      </c>
      <c r="H112" s="5">
        <v>58838.05</v>
      </c>
      <c r="I112" s="45">
        <v>30090.32</v>
      </c>
      <c r="J112" s="48" t="s">
        <v>11</v>
      </c>
      <c r="K112" s="46">
        <v>28747.73</v>
      </c>
      <c r="L112" s="47" t="s">
        <v>14</v>
      </c>
      <c r="M112" s="21">
        <f>I112+K112+Q112</f>
        <v>77565.467499999999</v>
      </c>
      <c r="N112" s="15">
        <v>0.01</v>
      </c>
      <c r="O112" s="15">
        <v>1872741.75</v>
      </c>
      <c r="P112" s="15" t="s">
        <v>16</v>
      </c>
      <c r="Q112" s="9">
        <f t="shared" si="6"/>
        <v>18727.4175</v>
      </c>
      <c r="R112" s="17" t="s">
        <v>29</v>
      </c>
      <c r="S112" s="5">
        <v>30554.77</v>
      </c>
      <c r="T112" s="5">
        <f t="shared" si="7"/>
        <v>60645.09</v>
      </c>
    </row>
    <row r="113" spans="1:20" x14ac:dyDescent="0.25">
      <c r="A113" s="41">
        <v>114</v>
      </c>
      <c r="B113" s="19">
        <v>159</v>
      </c>
      <c r="C113" s="42">
        <v>45561</v>
      </c>
      <c r="D113" s="19">
        <v>6</v>
      </c>
      <c r="E113" s="19" t="s">
        <v>3</v>
      </c>
      <c r="F113" s="43">
        <v>0.22</v>
      </c>
      <c r="G113" s="44">
        <v>3</v>
      </c>
      <c r="H113" s="5">
        <v>27851.7</v>
      </c>
      <c r="I113" s="45">
        <v>30090.32</v>
      </c>
      <c r="J113" s="48" t="s">
        <v>11</v>
      </c>
      <c r="K113" s="46">
        <v>16633.16</v>
      </c>
      <c r="L113" s="47" t="s">
        <v>12</v>
      </c>
      <c r="M113" s="21">
        <f>I113+K113+Q113</f>
        <v>102905.73249999998</v>
      </c>
      <c r="N113" s="15">
        <v>0.03</v>
      </c>
      <c r="O113" s="15">
        <v>1872741.75</v>
      </c>
      <c r="P113" s="15" t="s">
        <v>16</v>
      </c>
      <c r="Q113" s="9">
        <f t="shared" si="6"/>
        <v>56182.252499999995</v>
      </c>
      <c r="R113" s="17" t="s">
        <v>26</v>
      </c>
      <c r="S113" s="5">
        <v>17993.03</v>
      </c>
      <c r="T113" s="5">
        <f t="shared" si="7"/>
        <v>48083.35</v>
      </c>
    </row>
    <row r="114" spans="1:20" x14ac:dyDescent="0.25">
      <c r="A114" s="41">
        <v>115</v>
      </c>
      <c r="B114" s="19">
        <v>160</v>
      </c>
      <c r="C114" s="42">
        <v>45561</v>
      </c>
      <c r="D114" s="19">
        <v>5</v>
      </c>
      <c r="E114" s="19" t="s">
        <v>3</v>
      </c>
      <c r="F114" s="43">
        <v>0.22</v>
      </c>
      <c r="G114" s="44">
        <v>3</v>
      </c>
      <c r="H114" s="5">
        <v>23209.75</v>
      </c>
      <c r="I114" s="45">
        <v>30090.32</v>
      </c>
      <c r="J114" s="48" t="s">
        <v>11</v>
      </c>
      <c r="K114" s="46">
        <v>16633.16</v>
      </c>
      <c r="L114" s="47" t="s">
        <v>12</v>
      </c>
      <c r="M114" s="21">
        <f t="shared" ref="M114:M122" si="8">I114+K114+Q114</f>
        <v>46723.479999999996</v>
      </c>
      <c r="N114" s="15">
        <v>0</v>
      </c>
      <c r="O114" s="15">
        <v>0</v>
      </c>
      <c r="P114" s="15" t="s">
        <v>3</v>
      </c>
      <c r="Q114" s="9">
        <f t="shared" si="6"/>
        <v>0</v>
      </c>
      <c r="R114" s="17"/>
      <c r="S114" s="5">
        <v>11773.1</v>
      </c>
      <c r="T114" s="5">
        <f t="shared" si="7"/>
        <v>41863.42</v>
      </c>
    </row>
    <row r="115" spans="1:20" s="4" customFormat="1" x14ac:dyDescent="0.25">
      <c r="A115" s="41">
        <v>116</v>
      </c>
      <c r="B115" s="19">
        <v>161</v>
      </c>
      <c r="C115" s="42">
        <v>45561</v>
      </c>
      <c r="D115" s="19">
        <v>7</v>
      </c>
      <c r="E115" s="19" t="s">
        <v>3</v>
      </c>
      <c r="F115" s="43">
        <v>0.22</v>
      </c>
      <c r="G115" s="44">
        <v>3</v>
      </c>
      <c r="H115" s="5">
        <v>32493.65</v>
      </c>
      <c r="I115" s="45">
        <v>30090.32</v>
      </c>
      <c r="J115" s="48" t="s">
        <v>11</v>
      </c>
      <c r="K115" s="45">
        <v>16633.16</v>
      </c>
      <c r="L115" s="47" t="s">
        <v>12</v>
      </c>
      <c r="M115" s="21">
        <f t="shared" si="8"/>
        <v>477454.08250000002</v>
      </c>
      <c r="N115" s="15">
        <v>0.23</v>
      </c>
      <c r="O115" s="15">
        <v>1872741.75</v>
      </c>
      <c r="P115" s="15" t="s">
        <v>16</v>
      </c>
      <c r="Q115" s="16">
        <f t="shared" si="6"/>
        <v>430730.60250000004</v>
      </c>
      <c r="R115" s="17" t="s">
        <v>29</v>
      </c>
      <c r="S115" s="5">
        <v>60147.55</v>
      </c>
      <c r="T115" s="5">
        <f t="shared" si="7"/>
        <v>90237.87</v>
      </c>
    </row>
    <row r="116" spans="1:20" s="4" customFormat="1" x14ac:dyDescent="0.25">
      <c r="A116" s="41">
        <v>117</v>
      </c>
      <c r="B116" s="19">
        <v>164</v>
      </c>
      <c r="C116" s="42">
        <v>45567</v>
      </c>
      <c r="D116" s="19">
        <v>15</v>
      </c>
      <c r="E116" s="19">
        <v>5</v>
      </c>
      <c r="F116" s="43">
        <v>0.38</v>
      </c>
      <c r="G116" s="44">
        <v>3</v>
      </c>
      <c r="H116" s="5">
        <v>9283.91</v>
      </c>
      <c r="I116" s="45">
        <v>30090.32</v>
      </c>
      <c r="J116" s="48" t="s">
        <v>11</v>
      </c>
      <c r="K116" s="45">
        <v>28747.73</v>
      </c>
      <c r="L116" s="47" t="s">
        <v>14</v>
      </c>
      <c r="M116" s="21">
        <f t="shared" si="8"/>
        <v>133747.72</v>
      </c>
      <c r="N116" s="15">
        <v>0.04</v>
      </c>
      <c r="O116" s="15">
        <v>1872741.75</v>
      </c>
      <c r="P116" s="15" t="s">
        <v>16</v>
      </c>
      <c r="Q116" s="16">
        <f t="shared" si="6"/>
        <v>74909.67</v>
      </c>
      <c r="R116" s="17" t="s">
        <v>29</v>
      </c>
      <c r="S116" s="5">
        <v>37426.92</v>
      </c>
      <c r="T116" s="5">
        <f t="shared" si="7"/>
        <v>67517.239999999991</v>
      </c>
    </row>
    <row r="117" spans="1:20" s="4" customFormat="1" x14ac:dyDescent="0.25">
      <c r="A117" s="41">
        <v>118</v>
      </c>
      <c r="B117" s="19">
        <v>167</v>
      </c>
      <c r="C117" s="42">
        <v>45574</v>
      </c>
      <c r="D117" s="19">
        <v>5</v>
      </c>
      <c r="E117" s="19" t="s">
        <v>3</v>
      </c>
      <c r="F117" s="43">
        <v>0.22</v>
      </c>
      <c r="G117" s="44">
        <v>3</v>
      </c>
      <c r="H117" s="5">
        <v>4641.95</v>
      </c>
      <c r="I117" s="45">
        <v>30090.32</v>
      </c>
      <c r="J117" s="48" t="s">
        <v>11</v>
      </c>
      <c r="K117" s="45">
        <v>16633.16</v>
      </c>
      <c r="L117" s="47" t="s">
        <v>12</v>
      </c>
      <c r="M117" s="21">
        <f t="shared" si="8"/>
        <v>140360.5675</v>
      </c>
      <c r="N117" s="15">
        <v>0.05</v>
      </c>
      <c r="O117" s="15">
        <v>1872741.75</v>
      </c>
      <c r="P117" s="15" t="s">
        <v>16</v>
      </c>
      <c r="Q117" s="16">
        <f t="shared" si="6"/>
        <v>93637.087500000009</v>
      </c>
      <c r="R117" s="17" t="s">
        <v>27</v>
      </c>
      <c r="S117" s="5">
        <v>22056.33</v>
      </c>
      <c r="T117" s="5">
        <f t="shared" si="7"/>
        <v>52146.65</v>
      </c>
    </row>
    <row r="118" spans="1:20" x14ac:dyDescent="0.25">
      <c r="A118" s="41">
        <v>119</v>
      </c>
      <c r="B118" s="19">
        <v>169</v>
      </c>
      <c r="C118" s="42">
        <v>45575</v>
      </c>
      <c r="D118" s="19">
        <v>5</v>
      </c>
      <c r="E118" s="19" t="s">
        <v>3</v>
      </c>
      <c r="F118" s="43">
        <v>0.22</v>
      </c>
      <c r="G118" s="44">
        <v>3</v>
      </c>
      <c r="H118" s="5">
        <v>23209.75</v>
      </c>
      <c r="I118" s="45">
        <v>30090.32</v>
      </c>
      <c r="J118" s="48" t="s">
        <v>11</v>
      </c>
      <c r="K118" s="46">
        <v>16633.16</v>
      </c>
      <c r="L118" s="47" t="s">
        <v>12</v>
      </c>
      <c r="M118" s="21">
        <f t="shared" si="8"/>
        <v>102905.73249999998</v>
      </c>
      <c r="N118" s="15">
        <v>0.03</v>
      </c>
      <c r="O118" s="15">
        <v>1872741.75</v>
      </c>
      <c r="P118" s="15" t="s">
        <v>16</v>
      </c>
      <c r="Q118" s="9">
        <f t="shared" si="6"/>
        <v>56182.252499999995</v>
      </c>
      <c r="R118" s="17" t="s">
        <v>26</v>
      </c>
      <c r="S118" s="5">
        <v>17993.03</v>
      </c>
      <c r="T118" s="5">
        <f t="shared" si="7"/>
        <v>48083.35</v>
      </c>
    </row>
    <row r="119" spans="1:20" x14ac:dyDescent="0.25">
      <c r="A119" s="41">
        <v>120</v>
      </c>
      <c r="B119" s="19">
        <v>173</v>
      </c>
      <c r="C119" s="42">
        <v>45580</v>
      </c>
      <c r="D119" s="19">
        <v>5</v>
      </c>
      <c r="E119" s="19" t="s">
        <v>3</v>
      </c>
      <c r="F119" s="43">
        <v>0.22</v>
      </c>
      <c r="G119" s="44">
        <v>3</v>
      </c>
      <c r="H119" s="5">
        <v>23209.75</v>
      </c>
      <c r="I119" s="45">
        <v>30090.32</v>
      </c>
      <c r="J119" s="48" t="s">
        <v>11</v>
      </c>
      <c r="K119" s="46">
        <v>16633.16</v>
      </c>
      <c r="L119" s="47" t="s">
        <v>12</v>
      </c>
      <c r="M119" s="21">
        <f t="shared" si="8"/>
        <v>140360.5675</v>
      </c>
      <c r="N119" s="15">
        <v>0.05</v>
      </c>
      <c r="O119" s="15">
        <v>1872741.75</v>
      </c>
      <c r="P119" s="15" t="s">
        <v>16</v>
      </c>
      <c r="Q119" s="9">
        <f t="shared" si="6"/>
        <v>93637.087500000009</v>
      </c>
      <c r="R119" s="17" t="s">
        <v>26</v>
      </c>
      <c r="S119" s="5">
        <v>22056.33</v>
      </c>
      <c r="T119" s="5">
        <f t="shared" si="7"/>
        <v>52146.65</v>
      </c>
    </row>
    <row r="120" spans="1:20" x14ac:dyDescent="0.25">
      <c r="A120" s="41">
        <v>121</v>
      </c>
      <c r="B120" s="19">
        <v>188</v>
      </c>
      <c r="C120" s="42">
        <v>45603</v>
      </c>
      <c r="D120" s="19">
        <v>1</v>
      </c>
      <c r="E120" s="19" t="s">
        <v>3</v>
      </c>
      <c r="F120" s="43">
        <v>0.22</v>
      </c>
      <c r="G120" s="44">
        <v>3</v>
      </c>
      <c r="H120" s="5">
        <v>46723.48</v>
      </c>
      <c r="I120" s="45">
        <v>30090.32</v>
      </c>
      <c r="J120" s="48" t="s">
        <v>11</v>
      </c>
      <c r="K120" s="46">
        <v>16633.16</v>
      </c>
      <c r="L120" s="47" t="s">
        <v>12</v>
      </c>
      <c r="M120" s="21">
        <f>I120+K120+Q120</f>
        <v>196542.82</v>
      </c>
      <c r="N120" s="15">
        <v>0.08</v>
      </c>
      <c r="O120" s="15">
        <v>1872741.75</v>
      </c>
      <c r="P120" s="15" t="s">
        <v>16</v>
      </c>
      <c r="Q120" s="9">
        <f>N120*O120</f>
        <v>149819.34</v>
      </c>
      <c r="R120" s="17" t="s">
        <v>26</v>
      </c>
      <c r="S120" s="5">
        <v>34152.78</v>
      </c>
      <c r="T120" s="5">
        <f t="shared" si="7"/>
        <v>64243.1</v>
      </c>
    </row>
    <row r="121" spans="1:20" x14ac:dyDescent="0.25">
      <c r="A121" s="41">
        <v>122</v>
      </c>
      <c r="B121" s="19">
        <v>187</v>
      </c>
      <c r="C121" s="42">
        <v>45602</v>
      </c>
      <c r="D121" s="19">
        <v>15</v>
      </c>
      <c r="E121" s="19" t="s">
        <v>3</v>
      </c>
      <c r="F121" s="43">
        <v>0.22</v>
      </c>
      <c r="G121" s="44">
        <v>3</v>
      </c>
      <c r="H121" s="5">
        <v>46723.48</v>
      </c>
      <c r="I121" s="45">
        <v>30090.32</v>
      </c>
      <c r="J121" s="48" t="s">
        <v>11</v>
      </c>
      <c r="K121" s="46">
        <v>16633.16</v>
      </c>
      <c r="L121" s="47" t="s">
        <v>12</v>
      </c>
      <c r="M121" s="21">
        <f t="shared" si="8"/>
        <v>102905.73249999998</v>
      </c>
      <c r="N121" s="15">
        <v>0.03</v>
      </c>
      <c r="O121" s="15">
        <v>1872741.75</v>
      </c>
      <c r="P121" s="15" t="s">
        <v>16</v>
      </c>
      <c r="Q121" s="9">
        <f t="shared" si="6"/>
        <v>56182.252499999995</v>
      </c>
      <c r="R121" s="17" t="s">
        <v>26</v>
      </c>
      <c r="S121" s="5">
        <v>17586.919999999998</v>
      </c>
      <c r="T121" s="5">
        <f t="shared" si="7"/>
        <v>47677.24</v>
      </c>
    </row>
    <row r="122" spans="1:20" x14ac:dyDescent="0.25">
      <c r="A122" s="41">
        <v>123</v>
      </c>
      <c r="B122" s="19">
        <v>165</v>
      </c>
      <c r="C122" s="42">
        <v>45568</v>
      </c>
      <c r="D122" s="19">
        <v>10</v>
      </c>
      <c r="E122" s="19">
        <v>5</v>
      </c>
      <c r="F122" s="43">
        <v>0.38</v>
      </c>
      <c r="G122" s="44">
        <v>3</v>
      </c>
      <c r="H122" s="5">
        <v>23209.75</v>
      </c>
      <c r="I122" s="45">
        <v>30090.32</v>
      </c>
      <c r="J122" s="48" t="s">
        <v>11</v>
      </c>
      <c r="K122" s="46">
        <v>28747.73</v>
      </c>
      <c r="L122" s="47" t="s">
        <v>14</v>
      </c>
      <c r="M122" s="21">
        <f t="shared" si="8"/>
        <v>58838.05</v>
      </c>
      <c r="N122" s="15">
        <v>0</v>
      </c>
      <c r="O122" s="15">
        <v>0</v>
      </c>
      <c r="P122" s="15" t="s">
        <v>3</v>
      </c>
      <c r="Q122" s="9">
        <f t="shared" si="6"/>
        <v>0</v>
      </c>
      <c r="R122" s="17"/>
      <c r="S122" s="43">
        <v>17612.400000000001</v>
      </c>
      <c r="T122" s="5">
        <f t="shared" si="7"/>
        <v>47702.720000000001</v>
      </c>
    </row>
    <row r="123" spans="1:20" x14ac:dyDescent="0.25">
      <c r="H123" s="12">
        <f>SUM(H5:H122)</f>
        <v>2546412.6800000011</v>
      </c>
      <c r="J123" s="10"/>
    </row>
    <row r="124" spans="1:20" x14ac:dyDescent="0.25">
      <c r="J124" s="10"/>
    </row>
  </sheetData>
  <autoFilter ref="A4:S27"/>
  <mergeCells count="29">
    <mergeCell ref="E65:E66"/>
    <mergeCell ref="J65:J66"/>
    <mergeCell ref="F65:F66"/>
    <mergeCell ref="G65:G66"/>
    <mergeCell ref="H65:H66"/>
    <mergeCell ref="A65:A66"/>
    <mergeCell ref="B65:B66"/>
    <mergeCell ref="C65:C66"/>
    <mergeCell ref="D65:D66"/>
    <mergeCell ref="A3:A4"/>
    <mergeCell ref="B3:B4"/>
    <mergeCell ref="C3:C4"/>
    <mergeCell ref="D3:D4"/>
    <mergeCell ref="T3:T4"/>
    <mergeCell ref="T65:T66"/>
    <mergeCell ref="M65:M66"/>
    <mergeCell ref="I65:I66"/>
    <mergeCell ref="B1:O1"/>
    <mergeCell ref="E3:E4"/>
    <mergeCell ref="F3:F4"/>
    <mergeCell ref="H3:H4"/>
    <mergeCell ref="I3:L3"/>
    <mergeCell ref="S3:S4"/>
    <mergeCell ref="S65:S66"/>
    <mergeCell ref="R65:R66"/>
    <mergeCell ref="G3:G4"/>
    <mergeCell ref="K65:K66"/>
    <mergeCell ref="L65:L66"/>
    <mergeCell ref="N3:R3"/>
  </mergeCells>
  <pageMargins left="0.23622047244094491" right="0.23622047244094491" top="0.94488188976377963" bottom="0.35433070866141736" header="0.31496062992125984" footer="0.31496062992125984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3:T23"/>
  <sheetViews>
    <sheetView zoomScale="90" zoomScaleNormal="90" workbookViewId="0">
      <selection activeCell="C27" sqref="C27"/>
    </sheetView>
  </sheetViews>
  <sheetFormatPr defaultRowHeight="15" x14ac:dyDescent="0.25"/>
  <cols>
    <col min="1" max="1" width="9.28515625" customWidth="1"/>
    <col min="2" max="2" width="16.42578125" customWidth="1"/>
    <col min="3" max="3" width="17" customWidth="1"/>
    <col min="4" max="4" width="14.140625" customWidth="1"/>
    <col min="5" max="5" width="12.42578125" customWidth="1"/>
    <col min="6" max="6" width="13.85546875" customWidth="1"/>
    <col min="7" max="7" width="12.5703125" customWidth="1"/>
    <col min="8" max="8" width="14.42578125" customWidth="1"/>
    <col min="9" max="9" width="17.140625" customWidth="1"/>
    <col min="10" max="10" width="15.28515625" customWidth="1"/>
    <col min="11" max="11" width="15.42578125" customWidth="1"/>
    <col min="12" max="13" width="19.140625" customWidth="1"/>
    <col min="14" max="14" width="9.7109375" customWidth="1"/>
    <col min="15" max="15" width="17.5703125" customWidth="1"/>
    <col min="16" max="16" width="19.7109375" customWidth="1"/>
    <col min="17" max="17" width="16.7109375" customWidth="1"/>
    <col min="18" max="18" width="30.85546875" customWidth="1"/>
    <col min="19" max="19" width="21" customWidth="1"/>
    <col min="20" max="20" width="14.85546875" customWidth="1"/>
  </cols>
  <sheetData>
    <row r="3" spans="1:20" ht="15" customHeight="1" x14ac:dyDescent="0.25">
      <c r="A3" s="52" t="s">
        <v>2</v>
      </c>
      <c r="B3" s="52" t="s">
        <v>7</v>
      </c>
      <c r="C3" s="52" t="s">
        <v>8</v>
      </c>
      <c r="D3" s="52" t="s">
        <v>9</v>
      </c>
      <c r="E3" s="52" t="s">
        <v>1</v>
      </c>
      <c r="F3" s="52" t="s">
        <v>0</v>
      </c>
      <c r="G3" s="52" t="s">
        <v>23</v>
      </c>
      <c r="H3" s="52" t="s">
        <v>10</v>
      </c>
      <c r="I3" s="52" t="s">
        <v>4</v>
      </c>
      <c r="J3" s="52"/>
      <c r="K3" s="52"/>
      <c r="L3" s="52"/>
      <c r="M3" s="13"/>
      <c r="N3" s="52" t="s">
        <v>6</v>
      </c>
      <c r="O3" s="75"/>
      <c r="P3" s="75"/>
      <c r="Q3" s="75"/>
      <c r="R3" s="75"/>
      <c r="S3" s="52" t="s">
        <v>22</v>
      </c>
      <c r="T3" s="52" t="s">
        <v>44</v>
      </c>
    </row>
    <row r="4" spans="1:20" ht="106.5" customHeight="1" x14ac:dyDescent="0.25">
      <c r="A4" s="52"/>
      <c r="B4" s="52"/>
      <c r="C4" s="52"/>
      <c r="D4" s="52"/>
      <c r="E4" s="52"/>
      <c r="F4" s="52"/>
      <c r="G4" s="75"/>
      <c r="H4" s="52"/>
      <c r="I4" s="13" t="s">
        <v>13</v>
      </c>
      <c r="J4" s="13" t="s">
        <v>15</v>
      </c>
      <c r="K4" s="13" t="s">
        <v>13</v>
      </c>
      <c r="L4" s="13" t="s">
        <v>18</v>
      </c>
      <c r="M4" s="13" t="s">
        <v>43</v>
      </c>
      <c r="N4" s="23" t="s">
        <v>20</v>
      </c>
      <c r="O4" s="13" t="s">
        <v>13</v>
      </c>
      <c r="P4" s="13" t="s">
        <v>19</v>
      </c>
      <c r="Q4" s="24" t="s">
        <v>21</v>
      </c>
      <c r="R4" s="24" t="s">
        <v>5</v>
      </c>
      <c r="S4" s="75"/>
      <c r="T4" s="75"/>
    </row>
    <row r="5" spans="1:20" x14ac:dyDescent="0.25">
      <c r="A5" s="69">
        <v>1</v>
      </c>
      <c r="B5" s="78">
        <v>136</v>
      </c>
      <c r="C5" s="88">
        <v>45286</v>
      </c>
      <c r="D5" s="83">
        <v>30</v>
      </c>
      <c r="E5" s="83">
        <v>15</v>
      </c>
      <c r="F5" s="91">
        <v>0.38</v>
      </c>
      <c r="G5" s="83">
        <v>3</v>
      </c>
      <c r="H5" s="56">
        <v>53200</v>
      </c>
      <c r="I5" s="96">
        <v>33954.51</v>
      </c>
      <c r="J5" s="102" t="s">
        <v>11</v>
      </c>
      <c r="K5" s="104">
        <v>28747.73</v>
      </c>
      <c r="L5" s="105" t="s">
        <v>14</v>
      </c>
      <c r="M5" s="108">
        <f>I5+K5+Q5</f>
        <v>193794.16250000003</v>
      </c>
      <c r="N5" s="67">
        <v>7.0000000000000007E-2</v>
      </c>
      <c r="O5" s="113">
        <v>1872741.75</v>
      </c>
      <c r="P5" s="113" t="s">
        <v>16</v>
      </c>
      <c r="Q5" s="97">
        <f>N5*O5</f>
        <v>131091.92250000002</v>
      </c>
      <c r="R5" s="116" t="s">
        <v>29</v>
      </c>
      <c r="S5" s="96">
        <v>58466.29</v>
      </c>
      <c r="T5" s="96">
        <f>S5+I5</f>
        <v>92420.800000000003</v>
      </c>
    </row>
    <row r="6" spans="1:20" x14ac:dyDescent="0.25">
      <c r="A6" s="76"/>
      <c r="B6" s="79"/>
      <c r="C6" s="89"/>
      <c r="D6" s="84"/>
      <c r="E6" s="84"/>
      <c r="F6" s="92"/>
      <c r="G6" s="84"/>
      <c r="H6" s="94"/>
      <c r="I6" s="96"/>
      <c r="J6" s="102"/>
      <c r="K6" s="104"/>
      <c r="L6" s="106"/>
      <c r="M6" s="109"/>
      <c r="N6" s="67"/>
      <c r="O6" s="113"/>
      <c r="P6" s="113"/>
      <c r="Q6" s="97"/>
      <c r="R6" s="116"/>
      <c r="S6" s="96"/>
      <c r="T6" s="96"/>
    </row>
    <row r="7" spans="1:20" x14ac:dyDescent="0.25">
      <c r="A7" s="77"/>
      <c r="B7" s="80"/>
      <c r="C7" s="90"/>
      <c r="D7" s="85"/>
      <c r="E7" s="85"/>
      <c r="F7" s="93"/>
      <c r="G7" s="85"/>
      <c r="H7" s="95"/>
      <c r="I7" s="96"/>
      <c r="J7" s="102"/>
      <c r="K7" s="104"/>
      <c r="L7" s="107"/>
      <c r="M7" s="110"/>
      <c r="N7" s="67"/>
      <c r="O7" s="113"/>
      <c r="P7" s="113"/>
      <c r="Q7" s="97"/>
      <c r="R7" s="116"/>
      <c r="S7" s="96"/>
      <c r="T7" s="96"/>
    </row>
    <row r="8" spans="1:20" x14ac:dyDescent="0.25">
      <c r="A8" s="78">
        <v>2</v>
      </c>
      <c r="B8" s="78">
        <v>104</v>
      </c>
      <c r="C8" s="88">
        <v>45553</v>
      </c>
      <c r="D8" s="83">
        <v>21</v>
      </c>
      <c r="E8" s="25"/>
      <c r="F8" s="26"/>
      <c r="G8" s="25"/>
      <c r="H8" s="56">
        <v>53908.51</v>
      </c>
      <c r="I8" s="97">
        <v>30090.32</v>
      </c>
      <c r="J8" s="102" t="s">
        <v>11</v>
      </c>
      <c r="K8" s="104">
        <v>28747.73</v>
      </c>
      <c r="L8" s="105" t="s">
        <v>14</v>
      </c>
      <c r="M8" s="108">
        <f>I8+K8</f>
        <v>58838.05</v>
      </c>
      <c r="N8" s="67">
        <v>0</v>
      </c>
      <c r="O8" s="67">
        <v>0</v>
      </c>
      <c r="P8" s="67">
        <v>0</v>
      </c>
      <c r="Q8" s="97">
        <v>0</v>
      </c>
      <c r="R8" s="117"/>
      <c r="S8" s="114">
        <v>40635.51</v>
      </c>
      <c r="T8" s="114">
        <f>I8+S8</f>
        <v>70725.83</v>
      </c>
    </row>
    <row r="9" spans="1:20" x14ac:dyDescent="0.25">
      <c r="A9" s="79">
        <v>2</v>
      </c>
      <c r="B9" s="79"/>
      <c r="C9" s="89"/>
      <c r="D9" s="84"/>
      <c r="E9" s="25" t="s">
        <v>3</v>
      </c>
      <c r="F9" s="26">
        <v>0.4</v>
      </c>
      <c r="G9" s="25">
        <v>3</v>
      </c>
      <c r="H9" s="94"/>
      <c r="I9" s="97"/>
      <c r="J9" s="102"/>
      <c r="K9" s="104"/>
      <c r="L9" s="106"/>
      <c r="M9" s="109"/>
      <c r="N9" s="67"/>
      <c r="O9" s="67"/>
      <c r="P9" s="67"/>
      <c r="Q9" s="97"/>
      <c r="R9" s="117"/>
      <c r="S9" s="114"/>
      <c r="T9" s="114"/>
    </row>
    <row r="10" spans="1:20" x14ac:dyDescent="0.25">
      <c r="A10" s="80"/>
      <c r="B10" s="80"/>
      <c r="C10" s="90"/>
      <c r="D10" s="85"/>
      <c r="E10" s="25"/>
      <c r="F10" s="26"/>
      <c r="G10" s="25"/>
      <c r="H10" s="95"/>
      <c r="I10" s="97"/>
      <c r="J10" s="102"/>
      <c r="K10" s="104"/>
      <c r="L10" s="107"/>
      <c r="M10" s="110"/>
      <c r="N10" s="67"/>
      <c r="O10" s="67"/>
      <c r="P10" s="67"/>
      <c r="Q10" s="97"/>
      <c r="R10" s="117"/>
      <c r="S10" s="114"/>
      <c r="T10" s="114"/>
    </row>
    <row r="11" spans="1:20" x14ac:dyDescent="0.25">
      <c r="A11" s="22"/>
      <c r="B11" s="78">
        <v>10</v>
      </c>
      <c r="C11" s="88">
        <v>45341</v>
      </c>
      <c r="D11" s="27"/>
      <c r="E11" s="27"/>
      <c r="F11" s="28"/>
      <c r="G11" s="27"/>
      <c r="H11" s="56">
        <v>75656.52</v>
      </c>
      <c r="I11" s="97">
        <v>30090.32</v>
      </c>
      <c r="J11" s="102" t="s">
        <v>11</v>
      </c>
      <c r="K11" s="97">
        <v>45566.2</v>
      </c>
      <c r="L11" s="105" t="s">
        <v>35</v>
      </c>
      <c r="M11" s="108">
        <f>I11+K11+Q13+Q11</f>
        <v>408365.34782000002</v>
      </c>
      <c r="N11" s="67">
        <v>0.02</v>
      </c>
      <c r="O11" s="113">
        <v>2043697.77</v>
      </c>
      <c r="P11" s="113" t="s">
        <v>36</v>
      </c>
      <c r="Q11" s="97">
        <f>N11*O11</f>
        <v>40873.955399999999</v>
      </c>
      <c r="R11" s="117" t="s">
        <v>38</v>
      </c>
      <c r="S11" s="97">
        <v>154295.51</v>
      </c>
      <c r="T11" s="97">
        <f>I110+S11</f>
        <v>154295.51</v>
      </c>
    </row>
    <row r="12" spans="1:20" x14ac:dyDescent="0.25">
      <c r="A12" s="29">
        <v>3</v>
      </c>
      <c r="B12" s="79"/>
      <c r="C12" s="89"/>
      <c r="D12" s="25">
        <v>100</v>
      </c>
      <c r="E12" s="25" t="s">
        <v>3</v>
      </c>
      <c r="F12" s="26">
        <v>0.4</v>
      </c>
      <c r="G12" s="25">
        <v>3</v>
      </c>
      <c r="H12" s="94"/>
      <c r="I12" s="97"/>
      <c r="J12" s="102"/>
      <c r="K12" s="97"/>
      <c r="L12" s="106"/>
      <c r="M12" s="109"/>
      <c r="N12" s="67"/>
      <c r="O12" s="113"/>
      <c r="P12" s="113"/>
      <c r="Q12" s="97"/>
      <c r="R12" s="117"/>
      <c r="S12" s="97"/>
      <c r="T12" s="97"/>
    </row>
    <row r="13" spans="1:20" x14ac:dyDescent="0.25">
      <c r="A13" s="29"/>
      <c r="B13" s="80"/>
      <c r="C13" s="90"/>
      <c r="D13" s="25"/>
      <c r="E13" s="25"/>
      <c r="F13" s="26"/>
      <c r="G13" s="25"/>
      <c r="H13" s="95"/>
      <c r="I13" s="97"/>
      <c r="J13" s="102"/>
      <c r="K13" s="97"/>
      <c r="L13" s="107"/>
      <c r="M13" s="110"/>
      <c r="N13" s="19">
        <v>0.182</v>
      </c>
      <c r="O13" s="20">
        <v>1603488.31</v>
      </c>
      <c r="P13" s="20" t="s">
        <v>37</v>
      </c>
      <c r="Q13" s="30">
        <f>N13*O13</f>
        <v>291834.87242000003</v>
      </c>
      <c r="R13" s="31" t="s">
        <v>39</v>
      </c>
      <c r="S13" s="97"/>
      <c r="T13" s="97"/>
    </row>
    <row r="14" spans="1:20" x14ac:dyDescent="0.25">
      <c r="A14" s="69">
        <v>4</v>
      </c>
      <c r="B14" s="78">
        <v>18</v>
      </c>
      <c r="C14" s="88">
        <v>45370</v>
      </c>
      <c r="D14" s="83">
        <v>80</v>
      </c>
      <c r="E14" s="83" t="s">
        <v>3</v>
      </c>
      <c r="F14" s="91">
        <v>0.4</v>
      </c>
      <c r="G14" s="83">
        <v>3</v>
      </c>
      <c r="H14" s="56">
        <v>75656.52</v>
      </c>
      <c r="I14" s="97">
        <v>30090.32</v>
      </c>
      <c r="J14" s="102" t="s">
        <v>11</v>
      </c>
      <c r="K14" s="97">
        <v>45566.2</v>
      </c>
      <c r="L14" s="105" t="s">
        <v>35</v>
      </c>
      <c r="M14" s="108">
        <f>I14+K14+Q16</f>
        <v>281658.11249999999</v>
      </c>
      <c r="N14" s="67">
        <v>3.5000000000000003E-2</v>
      </c>
      <c r="O14" s="113">
        <v>3031513.06</v>
      </c>
      <c r="P14" s="113" t="s">
        <v>17</v>
      </c>
      <c r="Q14" s="97">
        <f>N14*O14</f>
        <v>106102.95710000001</v>
      </c>
      <c r="R14" s="117" t="s">
        <v>40</v>
      </c>
      <c r="S14" s="97">
        <v>120133.77</v>
      </c>
      <c r="T14" s="97">
        <f>I14+S14</f>
        <v>150224.09</v>
      </c>
    </row>
    <row r="15" spans="1:20" x14ac:dyDescent="0.25">
      <c r="A15" s="76"/>
      <c r="B15" s="79"/>
      <c r="C15" s="89"/>
      <c r="D15" s="84"/>
      <c r="E15" s="84"/>
      <c r="F15" s="92"/>
      <c r="G15" s="84"/>
      <c r="H15" s="94"/>
      <c r="I15" s="97"/>
      <c r="J15" s="102"/>
      <c r="K15" s="97"/>
      <c r="L15" s="106"/>
      <c r="M15" s="109"/>
      <c r="N15" s="67"/>
      <c r="O15" s="113"/>
      <c r="P15" s="113"/>
      <c r="Q15" s="97"/>
      <c r="R15" s="117"/>
      <c r="S15" s="97"/>
      <c r="T15" s="97"/>
    </row>
    <row r="16" spans="1:20" x14ac:dyDescent="0.25">
      <c r="A16" s="77"/>
      <c r="B16" s="80"/>
      <c r="C16" s="90"/>
      <c r="D16" s="85"/>
      <c r="E16" s="85"/>
      <c r="F16" s="93"/>
      <c r="G16" s="85"/>
      <c r="H16" s="95"/>
      <c r="I16" s="97"/>
      <c r="J16" s="102"/>
      <c r="K16" s="97"/>
      <c r="L16" s="107"/>
      <c r="M16" s="110"/>
      <c r="N16" s="19">
        <v>0.11</v>
      </c>
      <c r="O16" s="21">
        <v>1872741.75</v>
      </c>
      <c r="P16" s="20" t="s">
        <v>16</v>
      </c>
      <c r="Q16" s="30">
        <f>N16*O16</f>
        <v>206001.5925</v>
      </c>
      <c r="R16" s="31" t="s">
        <v>41</v>
      </c>
      <c r="S16" s="97"/>
      <c r="T16" s="97"/>
    </row>
    <row r="17" spans="1:20" x14ac:dyDescent="0.25">
      <c r="A17" s="81">
        <v>5</v>
      </c>
      <c r="B17" s="69">
        <v>17</v>
      </c>
      <c r="C17" s="86">
        <v>45364</v>
      </c>
      <c r="D17" s="83">
        <v>150</v>
      </c>
      <c r="E17" s="83" t="s">
        <v>3</v>
      </c>
      <c r="F17" s="91">
        <v>0.4</v>
      </c>
      <c r="G17" s="83">
        <v>3</v>
      </c>
      <c r="H17" s="56">
        <v>30090.32</v>
      </c>
      <c r="I17" s="97">
        <v>30090.32</v>
      </c>
      <c r="J17" s="103" t="s">
        <v>11</v>
      </c>
      <c r="K17" s="97"/>
      <c r="L17" s="111"/>
      <c r="M17" s="54">
        <f>I17+Q17</f>
        <v>350787.98200000002</v>
      </c>
      <c r="N17" s="67">
        <v>0.2</v>
      </c>
      <c r="O17" s="113">
        <v>1603488.31</v>
      </c>
      <c r="P17" s="113" t="s">
        <v>37</v>
      </c>
      <c r="Q17" s="97">
        <f>N17*O17</f>
        <v>320697.66200000001</v>
      </c>
      <c r="R17" s="117" t="s">
        <v>42</v>
      </c>
      <c r="S17" s="115">
        <v>120133.77</v>
      </c>
      <c r="T17" s="115">
        <f>I17+S17</f>
        <v>150224.09</v>
      </c>
    </row>
    <row r="18" spans="1:20" x14ac:dyDescent="0.25">
      <c r="A18" s="82"/>
      <c r="B18" s="77"/>
      <c r="C18" s="87"/>
      <c r="D18" s="85"/>
      <c r="E18" s="85"/>
      <c r="F18" s="93"/>
      <c r="G18" s="85"/>
      <c r="H18" s="95"/>
      <c r="I18" s="97"/>
      <c r="J18" s="103"/>
      <c r="K18" s="97"/>
      <c r="L18" s="112"/>
      <c r="M18" s="55"/>
      <c r="N18" s="67"/>
      <c r="O18" s="113"/>
      <c r="P18" s="113"/>
      <c r="Q18" s="97"/>
      <c r="R18" s="117"/>
      <c r="S18" s="115"/>
      <c r="T18" s="115"/>
    </row>
    <row r="19" spans="1:20" x14ac:dyDescent="0.25">
      <c r="A19" s="81">
        <v>6</v>
      </c>
      <c r="B19" s="69">
        <v>48</v>
      </c>
      <c r="C19" s="86">
        <v>45418</v>
      </c>
      <c r="D19" s="83">
        <v>30</v>
      </c>
      <c r="E19" s="83" t="s">
        <v>3</v>
      </c>
      <c r="F19" s="91">
        <v>0.38</v>
      </c>
      <c r="G19" s="83">
        <v>3</v>
      </c>
      <c r="H19" s="56">
        <v>64693.4</v>
      </c>
      <c r="I19" s="98">
        <v>30090.32</v>
      </c>
      <c r="J19" s="100" t="s">
        <v>11</v>
      </c>
      <c r="K19" s="98">
        <v>16633.16</v>
      </c>
      <c r="L19" s="111" t="s">
        <v>12</v>
      </c>
      <c r="M19" s="54">
        <f>I19+K19+Q19</f>
        <v>84178.315000000002</v>
      </c>
      <c r="N19" s="69">
        <v>0.02</v>
      </c>
      <c r="O19" s="120">
        <v>1872741.75</v>
      </c>
      <c r="P19" s="120" t="s">
        <v>16</v>
      </c>
      <c r="Q19" s="98">
        <f>N19*O19</f>
        <v>37454.834999999999</v>
      </c>
      <c r="R19" s="118" t="s">
        <v>26</v>
      </c>
      <c r="S19" s="124">
        <v>38720.03</v>
      </c>
      <c r="T19" s="122">
        <f>I19+S19</f>
        <v>68810.350000000006</v>
      </c>
    </row>
    <row r="20" spans="1:20" ht="15.75" customHeight="1" x14ac:dyDescent="0.25">
      <c r="A20" s="82"/>
      <c r="B20" s="77"/>
      <c r="C20" s="87"/>
      <c r="D20" s="85"/>
      <c r="E20" s="85"/>
      <c r="F20" s="93"/>
      <c r="G20" s="85"/>
      <c r="H20" s="95"/>
      <c r="I20" s="99"/>
      <c r="J20" s="101"/>
      <c r="K20" s="99"/>
      <c r="L20" s="112"/>
      <c r="M20" s="55"/>
      <c r="N20" s="77">
        <v>0.02</v>
      </c>
      <c r="O20" s="121"/>
      <c r="P20" s="121"/>
      <c r="Q20" s="99"/>
      <c r="R20" s="119"/>
      <c r="S20" s="123"/>
      <c r="T20" s="123"/>
    </row>
    <row r="21" spans="1:20" x14ac:dyDescent="0.25">
      <c r="A21" s="81">
        <v>9</v>
      </c>
      <c r="B21" s="69">
        <v>117</v>
      </c>
      <c r="C21" s="86">
        <v>45511</v>
      </c>
      <c r="D21" s="83">
        <v>50</v>
      </c>
      <c r="E21" s="83" t="s">
        <v>3</v>
      </c>
      <c r="F21" s="91">
        <v>0.38</v>
      </c>
      <c r="G21" s="83">
        <v>3</v>
      </c>
      <c r="H21" s="56">
        <v>58838.05</v>
      </c>
      <c r="I21" s="98">
        <v>30090.32</v>
      </c>
      <c r="J21" s="100" t="s">
        <v>11</v>
      </c>
      <c r="K21" s="98">
        <v>28747.73</v>
      </c>
      <c r="L21" s="111" t="s">
        <v>14</v>
      </c>
      <c r="M21" s="54">
        <f>I21+K21+Q21</f>
        <v>143111.42875000002</v>
      </c>
      <c r="N21" s="125">
        <v>4.4999999999999998E-2</v>
      </c>
      <c r="O21" s="120">
        <v>1872741.75</v>
      </c>
      <c r="P21" s="120" t="s">
        <v>16</v>
      </c>
      <c r="Q21" s="98">
        <f>N21*O21</f>
        <v>84273.378750000003</v>
      </c>
      <c r="R21" s="118" t="s">
        <v>29</v>
      </c>
      <c r="S21" s="124">
        <v>30247.32</v>
      </c>
      <c r="T21" s="124">
        <f>I21+S21</f>
        <v>60337.64</v>
      </c>
    </row>
    <row r="22" spans="1:20" x14ac:dyDescent="0.25">
      <c r="A22" s="82"/>
      <c r="B22" s="77"/>
      <c r="C22" s="87"/>
      <c r="D22" s="85"/>
      <c r="E22" s="85"/>
      <c r="F22" s="93"/>
      <c r="G22" s="85"/>
      <c r="H22" s="95"/>
      <c r="I22" s="99"/>
      <c r="J22" s="101"/>
      <c r="K22" s="99"/>
      <c r="L22" s="112"/>
      <c r="M22" s="55"/>
      <c r="N22" s="126"/>
      <c r="O22" s="121"/>
      <c r="P22" s="121"/>
      <c r="Q22" s="99"/>
      <c r="R22" s="119"/>
      <c r="S22" s="123"/>
      <c r="T22" s="123"/>
    </row>
    <row r="23" spans="1:20" x14ac:dyDescent="0.25">
      <c r="I23" s="51">
        <f>I5+I8+I11+I14+I17+I19+I21</f>
        <v>214496.43000000002</v>
      </c>
    </row>
  </sheetData>
  <mergeCells count="144">
    <mergeCell ref="T19:T20"/>
    <mergeCell ref="S19:S20"/>
    <mergeCell ref="B19:B20"/>
    <mergeCell ref="A19:A20"/>
    <mergeCell ref="G21:G22"/>
    <mergeCell ref="F21:F22"/>
    <mergeCell ref="E21:E22"/>
    <mergeCell ref="D21:D22"/>
    <mergeCell ref="C21:C22"/>
    <mergeCell ref="B21:B22"/>
    <mergeCell ref="A21:A22"/>
    <mergeCell ref="T21:T22"/>
    <mergeCell ref="S21:S22"/>
    <mergeCell ref="R21:R22"/>
    <mergeCell ref="Q21:Q22"/>
    <mergeCell ref="P21:P22"/>
    <mergeCell ref="O21:O22"/>
    <mergeCell ref="N21:N22"/>
    <mergeCell ref="M21:M22"/>
    <mergeCell ref="L21:L22"/>
    <mergeCell ref="R5:R7"/>
    <mergeCell ref="R8:R10"/>
    <mergeCell ref="R11:R12"/>
    <mergeCell ref="R14:R15"/>
    <mergeCell ref="R17:R18"/>
    <mergeCell ref="I19:I20"/>
    <mergeCell ref="H19:H20"/>
    <mergeCell ref="G19:G20"/>
    <mergeCell ref="F19:F20"/>
    <mergeCell ref="R19:R20"/>
    <mergeCell ref="Q19:Q20"/>
    <mergeCell ref="P19:P20"/>
    <mergeCell ref="O19:O20"/>
    <mergeCell ref="N19:N20"/>
    <mergeCell ref="M19:M20"/>
    <mergeCell ref="L19:L20"/>
    <mergeCell ref="K19:K20"/>
    <mergeCell ref="J19:J20"/>
    <mergeCell ref="O5:O7"/>
    <mergeCell ref="O8:O10"/>
    <mergeCell ref="O11:O12"/>
    <mergeCell ref="O14:O15"/>
    <mergeCell ref="O17:O18"/>
    <mergeCell ref="Q5:Q7"/>
    <mergeCell ref="T3:T4"/>
    <mergeCell ref="T5:T7"/>
    <mergeCell ref="T8:T10"/>
    <mergeCell ref="T11:T13"/>
    <mergeCell ref="T14:T16"/>
    <mergeCell ref="T17:T18"/>
    <mergeCell ref="S14:S16"/>
    <mergeCell ref="S5:S7"/>
    <mergeCell ref="S8:S10"/>
    <mergeCell ref="S11:S13"/>
    <mergeCell ref="S17:S18"/>
    <mergeCell ref="Q8:Q10"/>
    <mergeCell ref="Q11:Q12"/>
    <mergeCell ref="Q14:Q15"/>
    <mergeCell ref="Q17:Q18"/>
    <mergeCell ref="P5:P7"/>
    <mergeCell ref="P8:P10"/>
    <mergeCell ref="P11:P12"/>
    <mergeCell ref="P14:P15"/>
    <mergeCell ref="P17:P18"/>
    <mergeCell ref="K5:K7"/>
    <mergeCell ref="K8:K10"/>
    <mergeCell ref="K11:K13"/>
    <mergeCell ref="K14:K16"/>
    <mergeCell ref="K17:K18"/>
    <mergeCell ref="K21:K22"/>
    <mergeCell ref="L5:L7"/>
    <mergeCell ref="N5:N7"/>
    <mergeCell ref="N8:N10"/>
    <mergeCell ref="N11:N12"/>
    <mergeCell ref="N14:N15"/>
    <mergeCell ref="N17:N18"/>
    <mergeCell ref="M5:M7"/>
    <mergeCell ref="M8:M10"/>
    <mergeCell ref="M11:M13"/>
    <mergeCell ref="M14:M16"/>
    <mergeCell ref="M17:M18"/>
    <mergeCell ref="L8:L10"/>
    <mergeCell ref="L11:L13"/>
    <mergeCell ref="L14:L16"/>
    <mergeCell ref="L17:L18"/>
    <mergeCell ref="I5:I7"/>
    <mergeCell ref="I8:I10"/>
    <mergeCell ref="I11:I13"/>
    <mergeCell ref="I14:I16"/>
    <mergeCell ref="I17:I18"/>
    <mergeCell ref="I21:I22"/>
    <mergeCell ref="J21:J22"/>
    <mergeCell ref="J5:J7"/>
    <mergeCell ref="J8:J10"/>
    <mergeCell ref="J11:J13"/>
    <mergeCell ref="J14:J16"/>
    <mergeCell ref="J17:J18"/>
    <mergeCell ref="H5:H7"/>
    <mergeCell ref="H8:H10"/>
    <mergeCell ref="H11:H13"/>
    <mergeCell ref="H14:H16"/>
    <mergeCell ref="H17:H18"/>
    <mergeCell ref="H21:H22"/>
    <mergeCell ref="F17:F18"/>
    <mergeCell ref="G17:G18"/>
    <mergeCell ref="B11:B13"/>
    <mergeCell ref="C11:C13"/>
    <mergeCell ref="B14:B16"/>
    <mergeCell ref="C14:C16"/>
    <mergeCell ref="D14:D16"/>
    <mergeCell ref="E14:E16"/>
    <mergeCell ref="F14:F16"/>
    <mergeCell ref="G5:G7"/>
    <mergeCell ref="B8:B10"/>
    <mergeCell ref="C8:C10"/>
    <mergeCell ref="E19:E20"/>
    <mergeCell ref="D19:D20"/>
    <mergeCell ref="C19:C20"/>
    <mergeCell ref="A5:A7"/>
    <mergeCell ref="A8:A10"/>
    <mergeCell ref="A14:A16"/>
    <mergeCell ref="A17:A18"/>
    <mergeCell ref="G14:G16"/>
    <mergeCell ref="B17:B18"/>
    <mergeCell ref="C17:C18"/>
    <mergeCell ref="D17:D18"/>
    <mergeCell ref="E17:E18"/>
    <mergeCell ref="D8:D10"/>
    <mergeCell ref="B5:B7"/>
    <mergeCell ref="C5:C7"/>
    <mergeCell ref="D5:D7"/>
    <mergeCell ref="E5:E7"/>
    <mergeCell ref="F5:F7"/>
    <mergeCell ref="F3:F4"/>
    <mergeCell ref="G3:G4"/>
    <mergeCell ref="H3:H4"/>
    <mergeCell ref="I3:L3"/>
    <mergeCell ref="N3:R3"/>
    <mergeCell ref="S3:S4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 15 кВт</vt:lpstr>
      <vt:lpstr>до 150 кВт</vt:lpstr>
      <vt:lpstr>'до 15 кВт'!Print_Titles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Данил Вяткин</dc:creator>
  <cp:lastModifiedBy>ОБ</cp:lastModifiedBy>
  <cp:lastPrinted>2024-04-16T07:56:30Z</cp:lastPrinted>
  <dcterms:created xsi:type="dcterms:W3CDTF">2022-07-13T23:00:49Z</dcterms:created>
  <dcterms:modified xsi:type="dcterms:W3CDTF">2025-04-01T01:21:28Z</dcterms:modified>
</cp:coreProperties>
</file>